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<sst xmlns="http://schemas.openxmlformats.org/spreadsheetml/2006/main" count="84" uniqueCount="46">
  <si>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</si>
  <si>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</si>
  <si>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</si>
  <si>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</si>
  <si>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</si>
  <si>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</si>
  <si>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</si>
  <si>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</si>
  <si>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</si>
  <si>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</si>
  <si>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</si>
  <si>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</si>
  <si>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</si>
  <si>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</si>
  <si>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</si>
  <si>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</si>
  <si>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</si>
  <si>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</si>
  <si>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</si>
  <si>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</si>
  <si>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</si>
  <si>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</si>
  <si>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</si>
  <si>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</si>
  <si>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</si>
  <si>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</si>
  <si>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 (razem)</t>
  </si>
  <si>
    <t xml:space="preserve"> </t>
  </si>
  <si>
    <t>Gmina Miasto Brzeziny</t>
  </si>
  <si>
    <t>Towarzystwo Budownictwa Społecznego Sp. z o.o. w Brzezinach</t>
  </si>
  <si>
    <t xml:space="preserve">                                     </t>
  </si>
  <si>
    <t>Okno na świat - przeciwdziałanie wykluczeniu cyfrowemu w mieście Brzeziny</t>
  </si>
  <si>
    <t>Zimowe utrzymanie dróg</t>
  </si>
  <si>
    <t>Hotelowanie i odłapywanie bezdomnych zwierząt</t>
  </si>
  <si>
    <t>Umowa o zarządzanie mieszkaniowym zasobem gminy</t>
  </si>
  <si>
    <t>Wykaz przedsięzięć do WPF na lata 2012-2028</t>
  </si>
  <si>
    <t>Realizacja porozumienia w sprawie międzygminnej komunikacji autobusowej</t>
  </si>
  <si>
    <t xml:space="preserve">Zmiana miejscowego planu zagospodarowania przestrzennego </t>
  </si>
  <si>
    <r>
      <t xml:space="preserve">                                       </t>
    </r>
    <r>
      <rPr>
        <b/>
        <sz val="10"/>
        <color indexed="8"/>
        <rFont val="Czcionka tekstu podstawowego"/>
        <family val="2"/>
      </rPr>
      <t xml:space="preserve"> limity wydatków w poszczególnych latach (wszystkie lata)</t>
    </r>
  </si>
  <si>
    <t>Przygotowanie terenów inwestycyjnych dla lokalizacji Stefy Inwestycyjnej w Brzezinach</t>
  </si>
  <si>
    <t>Rozwój miasta Brzeziny poprzez wdrożenie e-kształcenia w Gimnazjum w Brzezinach</t>
  </si>
  <si>
    <t>Szkoła marzeń - indywidualizacja nauczania w Szkole Podstawowej Nr 1 i Nr 2 w Brzezinach</t>
  </si>
  <si>
    <t>Przedszkole oknem na świat</t>
  </si>
  <si>
    <t xml:space="preserve">Zakup nieruchomości położonej w Brzezinach przy ul. Sienkiewicza 10/12 będącej własnością Telekomunikacji Polskiej </t>
  </si>
  <si>
    <t xml:space="preserve">Zwiększenie bezpieczeństwa i udrożnienie komunikacyjne południowo-zachodniej sieci dróg miasta Brzeziny poprzez przebudowę ciągu dróg w ulicach: Fredry, Żeromskiego, Andersa, Św. Anny, Sportowa </t>
  </si>
  <si>
    <t>PRZEWODNICZĄCY  RADY                       Zbigniew Bączyński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</si>
</sst>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9"/>
      <name val="Czcionka tekstu podstawowego"/>
      <family val="0"/>
    </font>
    <font>
      <b/>
      <sz val="10"/>
      <color indexed="8"/>
      <name val="Czcionka tekstu podstawowego"/>
      <family val="2"/>
    </font>
    <font>
      <sz val="8.5"/>
      <color indexed="8"/>
      <name val="Czcionka tekstu podstawowego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Czcionka tekstu podstawowego"/>
      <family val="0"/>
    </font>
    <font>
      <sz val="9"/>
      <color indexed="10"/>
      <name val="Times New Roman"/>
      <family val="1"/>
    </font>
    <font>
      <sz val="8.5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Czcionka tekstu podstawowego"/>
      <family val="0"/>
    </font>
    <font>
      <sz val="9"/>
      <color rgb="FFFF0000"/>
      <name val="Times New Roman"/>
      <family val="1"/>
    </font>
    <font>
      <sz val="9"/>
      <color theme="1"/>
      <name val="Czcionka tekstu podstawowego"/>
      <family val="2"/>
    </font>
    <font>
      <sz val="8.5"/>
      <color theme="1"/>
      <name val="Times New Roman"/>
      <family val="1"/>
    </font>
    <font>
      <sz val="8.5"/>
      <color rgb="FFFF0000"/>
      <name val="Times New Roman"/>
      <family val="1"/>
    </font>
    <font>
      <sz val="8"/>
      <color theme="1"/>
      <name val="Czcionka tekstu podstawowego"/>
      <family val="2"/>
    </font>
    <font>
      <sz val="8.5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1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 quotePrefix="1">
      <alignment/>
    </xf>
    <xf numFmtId="2" fontId="17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6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26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/>
    </xf>
    <xf numFmtId="0" fontId="67" fillId="0" borderId="0" xfId="0" applyFont="1" applyAlignment="1">
      <alignment vertical="top" wrapText="1"/>
    </xf>
    <xf numFmtId="0" fontId="26" fillId="0" borderId="11" xfId="0" applyFont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69" fillId="0" borderId="0" xfId="0" applyFont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33" borderId="11" xfId="0" applyFont="1" applyFill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71" fillId="0" borderId="18" xfId="0" applyFont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13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/>
    </xf>
    <xf numFmtId="0" fontId="18" fillId="0" borderId="18" xfId="0" applyFont="1" applyBorder="1" applyAlignment="1">
      <alignment horizontal="left" wrapText="1"/>
    </xf>
    <xf numFmtId="0" fontId="0" fillId="0" borderId="18" xfId="0" applyBorder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67"/>
  <sheetViews>
    <sheetView tabSelected="1" zoomScalePageLayoutView="0" workbookViewId="0" topLeftCell="A1">
      <pane xSplit="7" ySplit="5" topLeftCell="U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R63"/>
    </sheetView>
  </sheetViews>
  <sheetFormatPr defaultColWidth="8.796875" defaultRowHeight="14.25" outlineLevelRow="2"/>
  <cols>
    <col min="1" max="1" width="2.59765625" style="0" customWidth="1"/>
    <col min="2" max="2" width="21.09765625" style="0" customWidth="1"/>
    <col min="3" max="3" width="9.19921875" style="0" customWidth="1"/>
    <col min="4" max="4" width="5.3984375" style="0" customWidth="1"/>
    <col min="5" max="5" width="5.59765625" style="0" customWidth="1"/>
    <col min="6" max="6" width="4.59765625" style="0" customWidth="1"/>
    <col min="7" max="7" width="5.69921875" style="0" customWidth="1"/>
    <col min="8" max="8" width="10.3984375" style="0" customWidth="1"/>
    <col min="9" max="9" width="6.69921875" style="0" customWidth="1"/>
    <col min="10" max="10" width="9" style="0" customWidth="1"/>
    <col min="11" max="11" width="9.19921875" style="0" customWidth="1"/>
    <col min="12" max="14" width="8" style="0" customWidth="1"/>
    <col min="15" max="15" width="8.19921875" style="0" customWidth="1"/>
    <col min="16" max="16" width="8" style="0" customWidth="1"/>
    <col min="17" max="17" width="8.09765625" style="0" customWidth="1"/>
    <col min="18" max="18" width="8.19921875" style="0" customWidth="1"/>
    <col min="19" max="19" width="8.3984375" style="0" customWidth="1"/>
    <col min="20" max="20" width="8.19921875" style="0" customWidth="1"/>
    <col min="21" max="21" width="7.3984375" style="0" customWidth="1"/>
    <col min="22" max="22" width="7.19921875" style="0" customWidth="1"/>
    <col min="23" max="23" width="7.5" style="0" customWidth="1"/>
    <col min="24" max="25" width="7.09765625" style="0" customWidth="1"/>
    <col min="26" max="26" width="7.19921875" style="0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10" style="0" customWidth="1"/>
  </cols>
  <sheetData>
    <row r="1" spans="2:11" s="1" customFormat="1" ht="3.75" customHeight="1">
      <c r="B1" s="107" t="s">
        <v>27</v>
      </c>
      <c r="C1" s="108"/>
      <c r="D1" s="108"/>
      <c r="E1" s="108"/>
      <c r="F1" s="108"/>
      <c r="G1" s="108"/>
      <c r="H1" s="108"/>
      <c r="I1" s="108"/>
      <c r="J1" s="2"/>
      <c r="K1" s="9" t="s">
        <v>30</v>
      </c>
    </row>
    <row r="2" spans="2:44" s="1" customFormat="1" ht="12.75" customHeight="1">
      <c r="B2" s="109" t="s">
        <v>35</v>
      </c>
      <c r="C2" s="110"/>
      <c r="D2" s="110"/>
      <c r="E2" s="110"/>
      <c r="F2" s="110"/>
      <c r="G2" s="110"/>
      <c r="V2" s="103"/>
      <c r="W2" s="103"/>
      <c r="X2" s="103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4" s="1" customFormat="1" ht="60" customHeight="1">
      <c r="A3" s="78" t="s">
        <v>1</v>
      </c>
      <c r="B3" s="78" t="s">
        <v>27</v>
      </c>
      <c r="C3" s="79" t="s">
        <v>2</v>
      </c>
      <c r="D3" s="80" t="s">
        <v>3</v>
      </c>
      <c r="E3" s="80"/>
      <c r="F3" s="79" t="s">
        <v>4</v>
      </c>
      <c r="G3" s="79"/>
      <c r="H3" s="79" t="s">
        <v>5</v>
      </c>
      <c r="I3" s="80" t="s">
        <v>6</v>
      </c>
      <c r="J3" s="100" t="s">
        <v>38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2"/>
      <c r="AR3" s="79" t="s">
        <v>7</v>
      </c>
    </row>
    <row r="4" spans="1:44" s="1" customFormat="1" ht="12">
      <c r="A4" s="78"/>
      <c r="B4" s="78"/>
      <c r="C4" s="79"/>
      <c r="D4" s="3" t="s">
        <v>8</v>
      </c>
      <c r="E4" s="3" t="s">
        <v>9</v>
      </c>
      <c r="F4" s="3" t="s">
        <v>10</v>
      </c>
      <c r="G4" s="3" t="s">
        <v>11</v>
      </c>
      <c r="H4" s="79"/>
      <c r="I4" s="80"/>
      <c r="J4" s="4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  <c r="S4" s="3">
        <v>2021</v>
      </c>
      <c r="T4" s="3">
        <v>2022</v>
      </c>
      <c r="U4" s="3">
        <v>2023</v>
      </c>
      <c r="V4" s="3">
        <v>2024</v>
      </c>
      <c r="W4" s="3">
        <v>2025</v>
      </c>
      <c r="X4" s="3">
        <v>2026</v>
      </c>
      <c r="Y4" s="3">
        <v>2027</v>
      </c>
      <c r="Z4" s="3">
        <v>2028</v>
      </c>
      <c r="AA4" s="3">
        <v>2029</v>
      </c>
      <c r="AB4" s="3">
        <v>2030</v>
      </c>
      <c r="AC4" s="3">
        <v>2031</v>
      </c>
      <c r="AD4" s="3">
        <v>2032</v>
      </c>
      <c r="AE4" s="3">
        <v>2033</v>
      </c>
      <c r="AF4" s="3">
        <v>2034</v>
      </c>
      <c r="AG4" s="3">
        <v>2035</v>
      </c>
      <c r="AH4" s="3">
        <v>2036</v>
      </c>
      <c r="AI4" s="3">
        <v>2037</v>
      </c>
      <c r="AJ4" s="3">
        <v>2038</v>
      </c>
      <c r="AK4" s="3">
        <v>2039</v>
      </c>
      <c r="AL4" s="3">
        <v>2040</v>
      </c>
      <c r="AM4" s="3">
        <v>2041</v>
      </c>
      <c r="AN4" s="3">
        <v>2042</v>
      </c>
      <c r="AO4" s="3">
        <v>2043</v>
      </c>
      <c r="AP4" s="3">
        <v>2044</v>
      </c>
      <c r="AQ4" s="3">
        <v>2045</v>
      </c>
      <c r="AR4" s="79"/>
    </row>
    <row r="5" spans="1:44" s="1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9</v>
      </c>
      <c r="I5" s="5">
        <v>10</v>
      </c>
      <c r="J5" s="5">
        <v>11</v>
      </c>
      <c r="K5" s="5">
        <v>12</v>
      </c>
      <c r="L5" s="5">
        <v>13</v>
      </c>
      <c r="M5" s="5">
        <v>14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>
        <v>16</v>
      </c>
    </row>
    <row r="6" spans="1:44" s="6" customFormat="1" ht="13.5" customHeight="1">
      <c r="A6" s="48"/>
      <c r="B6" s="84" t="s">
        <v>12</v>
      </c>
      <c r="C6" s="85"/>
      <c r="D6" s="85"/>
      <c r="E6" s="85"/>
      <c r="F6" s="85"/>
      <c r="G6" s="86"/>
      <c r="H6" s="14">
        <f aca="true" t="shared" si="0" ref="H6:X6">H7+H8</f>
        <v>11159499</v>
      </c>
      <c r="I6" s="14">
        <f t="shared" si="0"/>
        <v>7626</v>
      </c>
      <c r="J6" s="15">
        <f t="shared" si="0"/>
        <v>1841325</v>
      </c>
      <c r="K6" s="15">
        <f t="shared" si="0"/>
        <v>5497216.5</v>
      </c>
      <c r="L6" s="14">
        <f t="shared" si="0"/>
        <v>998712.5</v>
      </c>
      <c r="M6" s="14">
        <f t="shared" si="0"/>
        <v>352312.5</v>
      </c>
      <c r="N6" s="14">
        <f t="shared" si="0"/>
        <v>315368.5</v>
      </c>
      <c r="O6" s="14">
        <f t="shared" si="0"/>
        <v>315368.5</v>
      </c>
      <c r="P6" s="14">
        <f t="shared" si="0"/>
        <v>315368.5</v>
      </c>
      <c r="Q6" s="14">
        <f t="shared" si="0"/>
        <v>315368.5</v>
      </c>
      <c r="R6" s="14">
        <f t="shared" si="0"/>
        <v>315332.5</v>
      </c>
      <c r="S6" s="14">
        <f t="shared" si="0"/>
        <v>262187.5</v>
      </c>
      <c r="T6" s="14">
        <f t="shared" si="0"/>
        <v>262187.5</v>
      </c>
      <c r="U6" s="14">
        <f t="shared" si="0"/>
        <v>62187.5</v>
      </c>
      <c r="V6" s="14">
        <f t="shared" si="0"/>
        <v>62187.5</v>
      </c>
      <c r="W6" s="14">
        <f t="shared" si="0"/>
        <v>62187.5</v>
      </c>
      <c r="X6" s="14">
        <f t="shared" si="0"/>
        <v>62187.5</v>
      </c>
      <c r="Y6" s="14">
        <f>+Y7+Y8</f>
        <v>62187.5</v>
      </c>
      <c r="Z6" s="14">
        <f aca="true" t="shared" si="1" ref="Z6:AQ6">Z7+Z8</f>
        <v>50187.5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 t="shared" si="1"/>
        <v>0</v>
      </c>
      <c r="AK6" s="14">
        <f t="shared" si="1"/>
        <v>0</v>
      </c>
      <c r="AL6" s="14">
        <f t="shared" si="1"/>
        <v>0</v>
      </c>
      <c r="AM6" s="14">
        <f t="shared" si="1"/>
        <v>0</v>
      </c>
      <c r="AN6" s="14">
        <f t="shared" si="1"/>
        <v>0</v>
      </c>
      <c r="AO6" s="14">
        <f t="shared" si="1"/>
        <v>0</v>
      </c>
      <c r="AP6" s="14">
        <f t="shared" si="1"/>
        <v>0</v>
      </c>
      <c r="AQ6" s="14">
        <f t="shared" si="1"/>
        <v>0</v>
      </c>
      <c r="AR6" s="14">
        <f>SUM(J6:AQ6)</f>
        <v>11151873</v>
      </c>
    </row>
    <row r="7" spans="1:44" s="7" customFormat="1" ht="14.25" customHeight="1">
      <c r="A7" s="49"/>
      <c r="B7" s="81" t="s">
        <v>13</v>
      </c>
      <c r="C7" s="82"/>
      <c r="D7" s="82"/>
      <c r="E7" s="82"/>
      <c r="F7" s="82"/>
      <c r="G7" s="83"/>
      <c r="H7" s="16">
        <f>H13+H39+H53+H60</f>
        <v>5887699</v>
      </c>
      <c r="I7" s="16">
        <f>I13+I39+I53+I60</f>
        <v>7626</v>
      </c>
      <c r="J7" s="16">
        <f>+J13+J39+J53+J60</f>
        <v>994525</v>
      </c>
      <c r="K7" s="16">
        <f aca="true" t="shared" si="2" ref="K7:Z7">K13+K39+K53+K60</f>
        <v>1482216.5</v>
      </c>
      <c r="L7" s="16">
        <f t="shared" si="2"/>
        <v>588712.5</v>
      </c>
      <c r="M7" s="16">
        <f t="shared" si="2"/>
        <v>352312.5</v>
      </c>
      <c r="N7" s="16">
        <f t="shared" si="2"/>
        <v>315368.5</v>
      </c>
      <c r="O7" s="16">
        <f t="shared" si="2"/>
        <v>315368.5</v>
      </c>
      <c r="P7" s="16">
        <f t="shared" si="2"/>
        <v>315368.5</v>
      </c>
      <c r="Q7" s="16">
        <f t="shared" si="2"/>
        <v>315368.5</v>
      </c>
      <c r="R7" s="16">
        <f t="shared" si="2"/>
        <v>315332.5</v>
      </c>
      <c r="S7" s="16">
        <f t="shared" si="2"/>
        <v>262187.5</v>
      </c>
      <c r="T7" s="16">
        <f t="shared" si="2"/>
        <v>262187.5</v>
      </c>
      <c r="U7" s="16">
        <f t="shared" si="2"/>
        <v>62187.5</v>
      </c>
      <c r="V7" s="16">
        <f t="shared" si="2"/>
        <v>62187.5</v>
      </c>
      <c r="W7" s="16">
        <f t="shared" si="2"/>
        <v>62187.5</v>
      </c>
      <c r="X7" s="16">
        <f t="shared" si="2"/>
        <v>62187.5</v>
      </c>
      <c r="Y7" s="16">
        <f t="shared" si="2"/>
        <v>62187.5</v>
      </c>
      <c r="Z7" s="16">
        <f t="shared" si="2"/>
        <v>50187.5</v>
      </c>
      <c r="AA7" s="16">
        <f>AA13+AA38+AA53+AA60</f>
        <v>0</v>
      </c>
      <c r="AB7" s="16">
        <f aca="true" t="shared" si="3" ref="AB7:AQ7">AB13+AB39+AB53+AB60</f>
        <v>0</v>
      </c>
      <c r="AC7" s="16">
        <f t="shared" si="3"/>
        <v>0</v>
      </c>
      <c r="AD7" s="16">
        <f t="shared" si="3"/>
        <v>0</v>
      </c>
      <c r="AE7" s="16">
        <f t="shared" si="3"/>
        <v>0</v>
      </c>
      <c r="AF7" s="16">
        <f t="shared" si="3"/>
        <v>0</v>
      </c>
      <c r="AG7" s="16">
        <f t="shared" si="3"/>
        <v>0</v>
      </c>
      <c r="AH7" s="16">
        <f t="shared" si="3"/>
        <v>0</v>
      </c>
      <c r="AI7" s="16">
        <f t="shared" si="3"/>
        <v>0</v>
      </c>
      <c r="AJ7" s="16">
        <f t="shared" si="3"/>
        <v>0</v>
      </c>
      <c r="AK7" s="16">
        <f t="shared" si="3"/>
        <v>0</v>
      </c>
      <c r="AL7" s="16">
        <f t="shared" si="3"/>
        <v>0</v>
      </c>
      <c r="AM7" s="16">
        <f t="shared" si="3"/>
        <v>0</v>
      </c>
      <c r="AN7" s="16">
        <f t="shared" si="3"/>
        <v>0</v>
      </c>
      <c r="AO7" s="16">
        <f t="shared" si="3"/>
        <v>0</v>
      </c>
      <c r="AP7" s="16">
        <f t="shared" si="3"/>
        <v>0</v>
      </c>
      <c r="AQ7" s="16">
        <f t="shared" si="3"/>
        <v>0</v>
      </c>
      <c r="AR7" s="16">
        <f>SUM(J7:AQ7)</f>
        <v>5880073</v>
      </c>
    </row>
    <row r="8" spans="1:44" s="7" customFormat="1" ht="14.25" customHeight="1">
      <c r="A8" s="49"/>
      <c r="B8" s="81" t="s">
        <v>14</v>
      </c>
      <c r="C8" s="82"/>
      <c r="D8" s="82"/>
      <c r="E8" s="82"/>
      <c r="F8" s="82"/>
      <c r="G8" s="83"/>
      <c r="H8" s="16">
        <f aca="true" t="shared" si="4" ref="H8:N8">H18+H43</f>
        <v>5271800</v>
      </c>
      <c r="I8" s="16">
        <f t="shared" si="4"/>
        <v>0</v>
      </c>
      <c r="J8" s="16">
        <f>J18+J43</f>
        <v>846800</v>
      </c>
      <c r="K8" s="16">
        <f>K18+K43</f>
        <v>4015000</v>
      </c>
      <c r="L8" s="16">
        <f t="shared" si="4"/>
        <v>410000</v>
      </c>
      <c r="M8" s="16">
        <f t="shared" si="4"/>
        <v>0</v>
      </c>
      <c r="N8" s="16">
        <f t="shared" si="4"/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>
        <v>0</v>
      </c>
      <c r="AR8" s="16">
        <f>SUM(J8:AQ8)</f>
        <v>5271800</v>
      </c>
    </row>
    <row r="9" spans="1:44" s="7" customFormat="1" ht="14.25" customHeight="1">
      <c r="A9" s="49"/>
      <c r="B9" s="81" t="s">
        <v>15</v>
      </c>
      <c r="C9" s="82"/>
      <c r="D9" s="82"/>
      <c r="E9" s="82"/>
      <c r="F9" s="82"/>
      <c r="G9" s="83"/>
      <c r="H9" s="14">
        <f aca="true" t="shared" si="5" ref="H9:M9">H10+H11</f>
        <v>6501499</v>
      </c>
      <c r="I9" s="14">
        <f t="shared" si="5"/>
        <v>7626</v>
      </c>
      <c r="J9" s="15">
        <f t="shared" si="5"/>
        <v>1298325</v>
      </c>
      <c r="K9" s="14">
        <f t="shared" si="5"/>
        <v>4474904</v>
      </c>
      <c r="L9" s="14">
        <f t="shared" si="5"/>
        <v>683400</v>
      </c>
      <c r="M9" s="14">
        <f t="shared" si="5"/>
        <v>37000</v>
      </c>
      <c r="N9" s="14">
        <f>N10+N11</f>
        <v>56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>
        <v>0</v>
      </c>
      <c r="AR9" s="14">
        <f>SUM(AR10:AR11)</f>
        <v>6493685</v>
      </c>
    </row>
    <row r="10" spans="1:44" s="7" customFormat="1" ht="14.25" customHeight="1">
      <c r="A10" s="49"/>
      <c r="B10" s="81" t="s">
        <v>13</v>
      </c>
      <c r="C10" s="82"/>
      <c r="D10" s="82"/>
      <c r="E10" s="82"/>
      <c r="F10" s="82"/>
      <c r="G10" s="83"/>
      <c r="H10" s="16">
        <f aca="true" t="shared" si="6" ref="H10:N10">H13+H39</f>
        <v>1229699</v>
      </c>
      <c r="I10" s="16">
        <f t="shared" si="6"/>
        <v>7626</v>
      </c>
      <c r="J10" s="16">
        <f t="shared" si="6"/>
        <v>451525</v>
      </c>
      <c r="K10" s="16">
        <f t="shared" si="6"/>
        <v>459904</v>
      </c>
      <c r="L10" s="16">
        <f t="shared" si="6"/>
        <v>273400</v>
      </c>
      <c r="M10" s="16">
        <f t="shared" si="6"/>
        <v>37000</v>
      </c>
      <c r="N10" s="16">
        <f t="shared" si="6"/>
        <v>56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0</v>
      </c>
      <c r="AR10" s="16">
        <f>SUM(J10:AQ10)</f>
        <v>1221885</v>
      </c>
    </row>
    <row r="11" spans="1:44" s="7" customFormat="1" ht="15" customHeight="1">
      <c r="A11" s="49"/>
      <c r="B11" s="81" t="s">
        <v>14</v>
      </c>
      <c r="C11" s="82"/>
      <c r="D11" s="82"/>
      <c r="E11" s="82"/>
      <c r="F11" s="82"/>
      <c r="G11" s="83"/>
      <c r="H11" s="16">
        <f aca="true" t="shared" si="7" ref="H11:N11">H18+H43</f>
        <v>5271800</v>
      </c>
      <c r="I11" s="16">
        <f t="shared" si="7"/>
        <v>0</v>
      </c>
      <c r="J11" s="16">
        <f t="shared" si="7"/>
        <v>846800</v>
      </c>
      <c r="K11" s="16">
        <f t="shared" si="7"/>
        <v>4015000</v>
      </c>
      <c r="L11" s="16">
        <f t="shared" si="7"/>
        <v>410000</v>
      </c>
      <c r="M11" s="16">
        <f t="shared" si="7"/>
        <v>0</v>
      </c>
      <c r="N11" s="16">
        <f t="shared" si="7"/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v>0</v>
      </c>
      <c r="AR11" s="16">
        <f>SUM(J11:AQ11)</f>
        <v>5271800</v>
      </c>
    </row>
    <row r="12" spans="1:44" s="8" customFormat="1" ht="24" customHeight="1">
      <c r="A12" s="49"/>
      <c r="B12" s="87" t="s">
        <v>16</v>
      </c>
      <c r="C12" s="105"/>
      <c r="D12" s="105"/>
      <c r="E12" s="105"/>
      <c r="F12" s="105"/>
      <c r="G12" s="106"/>
      <c r="H12" s="17">
        <f aca="true" t="shared" si="8" ref="H12:Q12">H13+H18</f>
        <v>1286795</v>
      </c>
      <c r="I12" s="18">
        <f t="shared" si="8"/>
        <v>7626</v>
      </c>
      <c r="J12" s="17">
        <f t="shared" si="8"/>
        <v>752625</v>
      </c>
      <c r="K12" s="17">
        <f t="shared" si="8"/>
        <v>265100</v>
      </c>
      <c r="L12" s="17">
        <f t="shared" si="8"/>
        <v>224200</v>
      </c>
      <c r="M12" s="17">
        <f t="shared" si="8"/>
        <v>37000</v>
      </c>
      <c r="N12" s="17">
        <f t="shared" si="8"/>
        <v>56</v>
      </c>
      <c r="O12" s="17">
        <f t="shared" si="8"/>
        <v>56</v>
      </c>
      <c r="P12" s="17">
        <f t="shared" si="8"/>
        <v>56</v>
      </c>
      <c r="Q12" s="17">
        <f t="shared" si="8"/>
        <v>56</v>
      </c>
      <c r="R12" s="17">
        <f>+R13+R18</f>
        <v>20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>
        <v>0</v>
      </c>
      <c r="AR12" s="17">
        <f>AR13+AR18</f>
        <v>1279169</v>
      </c>
    </row>
    <row r="13" spans="1:44" s="8" customFormat="1" ht="15" outlineLevel="1">
      <c r="A13" s="49"/>
      <c r="B13" s="81" t="s">
        <v>17</v>
      </c>
      <c r="C13" s="82"/>
      <c r="D13" s="82"/>
      <c r="E13" s="82"/>
      <c r="F13" s="82"/>
      <c r="G13" s="83"/>
      <c r="H13" s="17">
        <f>SUM(H14:H17)</f>
        <v>877995</v>
      </c>
      <c r="I13" s="17">
        <f>I14+I15+I16+I17</f>
        <v>7626</v>
      </c>
      <c r="J13" s="17">
        <f>SUM(J14:J17)</f>
        <v>343825</v>
      </c>
      <c r="K13" s="17">
        <f>SUM(K14:K17)</f>
        <v>265100</v>
      </c>
      <c r="L13" s="17">
        <f>SUM(L14:L17)</f>
        <v>224200</v>
      </c>
      <c r="M13" s="17">
        <f aca="true" t="shared" si="9" ref="M13:R13">SUM(M14:M17)</f>
        <v>37000</v>
      </c>
      <c r="N13" s="17">
        <f t="shared" si="9"/>
        <v>56</v>
      </c>
      <c r="O13" s="17">
        <f t="shared" si="9"/>
        <v>56</v>
      </c>
      <c r="P13" s="17">
        <f t="shared" si="9"/>
        <v>56</v>
      </c>
      <c r="Q13" s="17">
        <f t="shared" si="9"/>
        <v>56</v>
      </c>
      <c r="R13" s="17">
        <f t="shared" si="9"/>
        <v>20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>
        <f>SUM(AR14:AR17)</f>
        <v>870369</v>
      </c>
    </row>
    <row r="14" spans="1:44" s="10" customFormat="1" ht="34.5" customHeight="1" outlineLevel="2">
      <c r="A14" s="50"/>
      <c r="B14" s="60" t="s">
        <v>41</v>
      </c>
      <c r="C14" s="55" t="s">
        <v>28</v>
      </c>
      <c r="D14" s="30">
        <v>2012</v>
      </c>
      <c r="E14" s="31">
        <v>2013</v>
      </c>
      <c r="F14" s="35">
        <v>801</v>
      </c>
      <c r="G14" s="35">
        <v>80101</v>
      </c>
      <c r="H14" s="19">
        <f>SUM(I14:AQ14)</f>
        <v>153200</v>
      </c>
      <c r="I14" s="19">
        <v>0</v>
      </c>
      <c r="J14" s="19">
        <v>96500</v>
      </c>
      <c r="K14" s="19">
        <v>56700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9">
        <v>0</v>
      </c>
      <c r="AR14" s="19">
        <f>SUM(J14:AQ14)</f>
        <v>153200</v>
      </c>
    </row>
    <row r="15" spans="1:44" s="10" customFormat="1" ht="38.25" customHeight="1" hidden="1" outlineLevel="2">
      <c r="A15" s="50"/>
      <c r="B15" s="63"/>
      <c r="C15" s="51"/>
      <c r="D15" s="37"/>
      <c r="E15" s="38"/>
      <c r="F15" s="39"/>
      <c r="G15" s="39"/>
      <c r="H15" s="36"/>
      <c r="I15" s="36"/>
      <c r="J15" s="36"/>
      <c r="K15" s="36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/>
      <c r="AR15" s="19">
        <f>SUM(J15:AQ15)</f>
        <v>0</v>
      </c>
    </row>
    <row r="16" spans="1:44" s="10" customFormat="1" ht="35.25" customHeight="1" outlineLevel="2">
      <c r="A16" s="50"/>
      <c r="B16" s="54" t="s">
        <v>31</v>
      </c>
      <c r="C16" s="55" t="s">
        <v>28</v>
      </c>
      <c r="D16" s="30">
        <v>2012</v>
      </c>
      <c r="E16" s="31">
        <v>2020</v>
      </c>
      <c r="F16" s="29">
        <v>853</v>
      </c>
      <c r="G16" s="29">
        <v>85395</v>
      </c>
      <c r="H16" s="19">
        <f>SUM(I16:AQ16)</f>
        <v>724795</v>
      </c>
      <c r="I16" s="20">
        <v>7626</v>
      </c>
      <c r="J16" s="20">
        <v>247325</v>
      </c>
      <c r="K16" s="20">
        <v>208400</v>
      </c>
      <c r="L16" s="20">
        <v>224200</v>
      </c>
      <c r="M16" s="20">
        <v>37000</v>
      </c>
      <c r="N16" s="20">
        <v>56</v>
      </c>
      <c r="O16" s="20">
        <v>56</v>
      </c>
      <c r="P16" s="20">
        <v>56</v>
      </c>
      <c r="Q16" s="20">
        <v>56</v>
      </c>
      <c r="R16" s="20">
        <v>20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19"/>
      <c r="AR16" s="19">
        <f>SUM(J16:AQ16)</f>
        <v>717169</v>
      </c>
    </row>
    <row r="17" spans="1:44" s="10" customFormat="1" ht="24.75" customHeight="1" hidden="1" outlineLevel="2">
      <c r="A17" s="50"/>
      <c r="B17" s="27"/>
      <c r="C17" s="12"/>
      <c r="D17" s="30"/>
      <c r="E17" s="31"/>
      <c r="F17" s="29"/>
      <c r="G17" s="29"/>
      <c r="H17" s="19">
        <f>SUM(I17:AQ17)</f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>
        <v>0</v>
      </c>
      <c r="AR17" s="19">
        <f>SUM(J17:AQ17)</f>
        <v>0</v>
      </c>
    </row>
    <row r="18" spans="1:44" s="8" customFormat="1" ht="15.75" customHeight="1" outlineLevel="1">
      <c r="A18" s="49"/>
      <c r="B18" s="97" t="s">
        <v>18</v>
      </c>
      <c r="C18" s="98"/>
      <c r="D18" s="98"/>
      <c r="E18" s="98"/>
      <c r="F18" s="98"/>
      <c r="G18" s="99"/>
      <c r="H18" s="21">
        <f aca="true" t="shared" si="10" ref="H18:M18">H19+H20</f>
        <v>408800</v>
      </c>
      <c r="I18" s="21">
        <f t="shared" si="10"/>
        <v>0</v>
      </c>
      <c r="J18" s="21">
        <f t="shared" si="10"/>
        <v>408800</v>
      </c>
      <c r="K18" s="21">
        <f t="shared" si="10"/>
        <v>0</v>
      </c>
      <c r="L18" s="21">
        <f t="shared" si="10"/>
        <v>0</v>
      </c>
      <c r="M18" s="21">
        <f t="shared" si="10"/>
        <v>0</v>
      </c>
      <c r="N18" s="21">
        <f>N19+N20</f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>
        <f>SUM(AR19:AR20)</f>
        <v>408800</v>
      </c>
    </row>
    <row r="19" spans="1:44" s="10" customFormat="1" ht="33.75" customHeight="1" outlineLevel="2">
      <c r="A19" s="50"/>
      <c r="B19" s="54" t="s">
        <v>31</v>
      </c>
      <c r="C19" s="55" t="s">
        <v>28</v>
      </c>
      <c r="D19" s="30">
        <v>2012</v>
      </c>
      <c r="E19" s="31">
        <v>2020</v>
      </c>
      <c r="F19" s="29">
        <v>853</v>
      </c>
      <c r="G19" s="29">
        <v>85395</v>
      </c>
      <c r="H19" s="19">
        <f>SUM(I19:AQ19)</f>
        <v>408800</v>
      </c>
      <c r="I19" s="19">
        <v>0</v>
      </c>
      <c r="J19" s="19">
        <v>408800</v>
      </c>
      <c r="K19" s="19">
        <v>0</v>
      </c>
      <c r="L19" s="20">
        <v>0</v>
      </c>
      <c r="M19" s="20"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19">
        <v>0</v>
      </c>
      <c r="AR19" s="19">
        <f>SUM(J19:AQ19)</f>
        <v>408800</v>
      </c>
    </row>
    <row r="20" spans="1:44" ht="14.25" customHeight="1" hidden="1" outlineLevel="2">
      <c r="A20" s="52"/>
      <c r="B20" s="25"/>
      <c r="C20" s="12"/>
      <c r="D20" s="30"/>
      <c r="E20" s="31"/>
      <c r="F20" s="29"/>
      <c r="G20" s="29"/>
      <c r="H20" s="19">
        <f>SUM(I20:AQ20)</f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9">
        <v>0</v>
      </c>
      <c r="AR20" s="19">
        <f>SUM(J20:AQ20)</f>
        <v>0</v>
      </c>
    </row>
    <row r="21" spans="1:44" ht="23.25" customHeight="1" collapsed="1">
      <c r="A21" s="52"/>
      <c r="B21" s="87" t="s">
        <v>23</v>
      </c>
      <c r="C21" s="88"/>
      <c r="D21" s="88"/>
      <c r="E21" s="88"/>
      <c r="F21" s="88"/>
      <c r="G21" s="8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14.25" customHeight="1" hidden="1" outlineLevel="1">
      <c r="A22" s="52"/>
      <c r="B22" s="75" t="s">
        <v>13</v>
      </c>
      <c r="C22" s="76"/>
      <c r="D22" s="76"/>
      <c r="E22" s="76"/>
      <c r="F22" s="76"/>
      <c r="G22" s="77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s="8" customFormat="1" ht="15" customHeight="1" hidden="1" outlineLevel="1" collapsed="1">
      <c r="A23" s="49"/>
      <c r="B23" s="41" t="s">
        <v>19</v>
      </c>
      <c r="C23" s="70"/>
      <c r="D23" s="42"/>
      <c r="E23" s="41"/>
      <c r="F23" s="73" t="s">
        <v>0</v>
      </c>
      <c r="G23" s="7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s="8" customFormat="1" ht="15" customHeight="1" hidden="1" outlineLevel="2">
      <c r="A24" s="49"/>
      <c r="B24" s="43" t="s">
        <v>20</v>
      </c>
      <c r="C24" s="71"/>
      <c r="D24" s="42"/>
      <c r="E24" s="44"/>
      <c r="F24" s="45"/>
      <c r="G24" s="4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s="8" customFormat="1" ht="15" customHeight="1" hidden="1" outlineLevel="2">
      <c r="A25" s="49"/>
      <c r="B25" s="43" t="s">
        <v>20</v>
      </c>
      <c r="C25" s="72"/>
      <c r="D25" s="42"/>
      <c r="E25" s="44"/>
      <c r="F25" s="45"/>
      <c r="G25" s="4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s="8" customFormat="1" ht="15" customHeight="1" hidden="1" outlineLevel="1" collapsed="1">
      <c r="A26" s="49"/>
      <c r="B26" s="41" t="s">
        <v>21</v>
      </c>
      <c r="C26" s="70"/>
      <c r="D26" s="42"/>
      <c r="E26" s="41"/>
      <c r="F26" s="73" t="s">
        <v>0</v>
      </c>
      <c r="G26" s="74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s="8" customFormat="1" ht="15" customHeight="1" hidden="1" outlineLevel="2">
      <c r="A27" s="49"/>
      <c r="B27" s="43" t="s">
        <v>20</v>
      </c>
      <c r="C27" s="71"/>
      <c r="D27" s="42"/>
      <c r="E27" s="44"/>
      <c r="F27" s="44"/>
      <c r="G27" s="44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ht="14.25" customHeight="1" hidden="1" outlineLevel="2">
      <c r="A28" s="52"/>
      <c r="B28" s="46" t="s">
        <v>22</v>
      </c>
      <c r="C28" s="71"/>
      <c r="D28" s="42"/>
      <c r="E28" s="44"/>
      <c r="F28" s="47"/>
      <c r="G28" s="47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14.25" customHeight="1" hidden="1" outlineLevel="2">
      <c r="A29" s="52"/>
      <c r="B29" s="46"/>
      <c r="C29" s="72"/>
      <c r="D29" s="42"/>
      <c r="E29" s="44"/>
      <c r="F29" s="47"/>
      <c r="G29" s="47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ht="14.25" customHeight="1" hidden="1" outlineLevel="1">
      <c r="A30" s="52"/>
      <c r="B30" s="75" t="s">
        <v>14</v>
      </c>
      <c r="C30" s="76"/>
      <c r="D30" s="76"/>
      <c r="E30" s="76"/>
      <c r="F30" s="76"/>
      <c r="G30" s="77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s="8" customFormat="1" ht="15" customHeight="1" hidden="1" outlineLevel="1" collapsed="1">
      <c r="A31" s="49"/>
      <c r="B31" s="41" t="s">
        <v>19</v>
      </c>
      <c r="C31" s="70"/>
      <c r="D31" s="42"/>
      <c r="E31" s="41"/>
      <c r="F31" s="73" t="s">
        <v>0</v>
      </c>
      <c r="G31" s="7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s="8" customFormat="1" ht="15" customHeight="1" hidden="1" outlineLevel="2">
      <c r="A32" s="49"/>
      <c r="B32" s="43" t="s">
        <v>20</v>
      </c>
      <c r="C32" s="71"/>
      <c r="D32" s="42"/>
      <c r="E32" s="44"/>
      <c r="F32" s="45"/>
      <c r="G32" s="4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s="8" customFormat="1" ht="15" customHeight="1" hidden="1" outlineLevel="2">
      <c r="A33" s="49"/>
      <c r="B33" s="43" t="s">
        <v>20</v>
      </c>
      <c r="C33" s="72"/>
      <c r="D33" s="42"/>
      <c r="E33" s="44"/>
      <c r="F33" s="45"/>
      <c r="G33" s="45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s="8" customFormat="1" ht="15" customHeight="1" hidden="1" outlineLevel="1" collapsed="1">
      <c r="A34" s="49"/>
      <c r="B34" s="41" t="s">
        <v>21</v>
      </c>
      <c r="C34" s="70"/>
      <c r="D34" s="42"/>
      <c r="E34" s="41"/>
      <c r="F34" s="73" t="s">
        <v>0</v>
      </c>
      <c r="G34" s="74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s="8" customFormat="1" ht="15" customHeight="1" hidden="1" outlineLevel="2">
      <c r="A35" s="49"/>
      <c r="B35" s="43" t="s">
        <v>20</v>
      </c>
      <c r="C35" s="71"/>
      <c r="D35" s="42"/>
      <c r="E35" s="44"/>
      <c r="F35" s="44"/>
      <c r="G35" s="44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 ht="14.25" customHeight="1" hidden="1" outlineLevel="2">
      <c r="A36" s="52"/>
      <c r="B36" s="46" t="s">
        <v>22</v>
      </c>
      <c r="C36" s="71"/>
      <c r="D36" s="42"/>
      <c r="E36" s="44"/>
      <c r="F36" s="47"/>
      <c r="G36" s="47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ht="14.25" customHeight="1" hidden="1" outlineLevel="2">
      <c r="A37" s="52"/>
      <c r="B37" s="46"/>
      <c r="C37" s="72"/>
      <c r="D37" s="42"/>
      <c r="E37" s="44"/>
      <c r="F37" s="47"/>
      <c r="G37" s="47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 ht="13.5" customHeight="1">
      <c r="A38" s="52"/>
      <c r="B38" s="64" t="s">
        <v>24</v>
      </c>
      <c r="C38" s="65"/>
      <c r="D38" s="65"/>
      <c r="E38" s="65"/>
      <c r="F38" s="65"/>
      <c r="G38" s="66"/>
      <c r="H38" s="17">
        <f aca="true" t="shared" si="11" ref="H38:N38">H39+H43</f>
        <v>5214704</v>
      </c>
      <c r="I38" s="17">
        <f t="shared" si="11"/>
        <v>0</v>
      </c>
      <c r="J38" s="17">
        <f t="shared" si="11"/>
        <v>545700</v>
      </c>
      <c r="K38" s="17">
        <f t="shared" si="11"/>
        <v>4209804</v>
      </c>
      <c r="L38" s="17">
        <f t="shared" si="11"/>
        <v>459200</v>
      </c>
      <c r="M38" s="17">
        <f t="shared" si="11"/>
        <v>0</v>
      </c>
      <c r="N38" s="17">
        <f t="shared" si="11"/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>
        <v>0</v>
      </c>
      <c r="AR38" s="17">
        <f>AR39+AR43</f>
        <v>5088100</v>
      </c>
    </row>
    <row r="39" spans="1:44" ht="14.25" outlineLevel="1">
      <c r="A39" s="52"/>
      <c r="B39" s="81" t="s">
        <v>13</v>
      </c>
      <c r="C39" s="82"/>
      <c r="D39" s="82"/>
      <c r="E39" s="82"/>
      <c r="F39" s="82"/>
      <c r="G39" s="83"/>
      <c r="H39" s="17">
        <f>H40+H41+H42</f>
        <v>351704</v>
      </c>
      <c r="I39" s="17">
        <f>I40+I41+I42</f>
        <v>0</v>
      </c>
      <c r="J39" s="17">
        <f>J40+J41+J42</f>
        <v>107700</v>
      </c>
      <c r="K39" s="17">
        <f>K40+K41+K42</f>
        <v>194804</v>
      </c>
      <c r="L39" s="17">
        <f>L40+L41+L42</f>
        <v>49200</v>
      </c>
      <c r="M39" s="17">
        <f>M40+M42</f>
        <v>0</v>
      </c>
      <c r="N39" s="17">
        <f>N40+N42</f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21">
        <f>AR40+AR42</f>
        <v>225100</v>
      </c>
    </row>
    <row r="40" spans="1:44" ht="33" customHeight="1" outlineLevel="1">
      <c r="A40" s="52"/>
      <c r="B40" s="60" t="s">
        <v>39</v>
      </c>
      <c r="C40" s="55" t="s">
        <v>28</v>
      </c>
      <c r="D40" s="33">
        <v>2012</v>
      </c>
      <c r="E40" s="33">
        <v>2014</v>
      </c>
      <c r="F40" s="33">
        <v>710</v>
      </c>
      <c r="G40" s="33">
        <v>71095</v>
      </c>
      <c r="H40" s="22">
        <f>SUM(I40:AQ40)</f>
        <v>22100</v>
      </c>
      <c r="I40" s="22">
        <v>0</v>
      </c>
      <c r="J40" s="22">
        <v>15300</v>
      </c>
      <c r="K40" s="22">
        <v>800</v>
      </c>
      <c r="L40" s="22">
        <v>6000</v>
      </c>
      <c r="M40" s="22"/>
      <c r="N40" s="22"/>
      <c r="O40" s="2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9">
        <f>SUM(J40:AQ40)</f>
        <v>22100</v>
      </c>
    </row>
    <row r="41" spans="1:44" ht="33.75" customHeight="1" outlineLevel="1">
      <c r="A41" s="52"/>
      <c r="B41" s="60" t="s">
        <v>40</v>
      </c>
      <c r="C41" s="55" t="s">
        <v>28</v>
      </c>
      <c r="D41" s="33">
        <v>2012</v>
      </c>
      <c r="E41" s="33">
        <v>2013</v>
      </c>
      <c r="F41" s="33">
        <v>801</v>
      </c>
      <c r="G41" s="33">
        <v>80195</v>
      </c>
      <c r="H41" s="22">
        <f>SUM(I41:AQ41)</f>
        <v>126604</v>
      </c>
      <c r="I41" s="22">
        <v>0</v>
      </c>
      <c r="J41" s="22">
        <v>10000</v>
      </c>
      <c r="K41" s="22">
        <v>116604</v>
      </c>
      <c r="L41" s="22"/>
      <c r="M41" s="22"/>
      <c r="N41" s="22"/>
      <c r="O41" s="2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9">
        <f>SUM(J41:AQ41)</f>
        <v>126604</v>
      </c>
    </row>
    <row r="42" spans="1:44" ht="22.5" customHeight="1" outlineLevel="2">
      <c r="A42" s="52"/>
      <c r="B42" s="54" t="s">
        <v>42</v>
      </c>
      <c r="C42" s="55" t="s">
        <v>28</v>
      </c>
      <c r="D42" s="33">
        <v>2012</v>
      </c>
      <c r="E42" s="33">
        <v>2014</v>
      </c>
      <c r="F42" s="33">
        <v>801</v>
      </c>
      <c r="G42" s="33">
        <v>80104</v>
      </c>
      <c r="H42" s="24">
        <f>SUM(I42:AQ42)</f>
        <v>203000</v>
      </c>
      <c r="I42" s="24">
        <v>0</v>
      </c>
      <c r="J42" s="24">
        <v>82400</v>
      </c>
      <c r="K42" s="19">
        <v>77400</v>
      </c>
      <c r="L42" s="19">
        <v>43200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>
        <f>SUM(J42:AQ42)</f>
        <v>203000</v>
      </c>
    </row>
    <row r="43" spans="1:44" ht="14.25" outlineLevel="1">
      <c r="A43" s="52"/>
      <c r="B43" s="97" t="s">
        <v>14</v>
      </c>
      <c r="C43" s="98"/>
      <c r="D43" s="98"/>
      <c r="E43" s="98"/>
      <c r="F43" s="98"/>
      <c r="G43" s="99"/>
      <c r="H43" s="21">
        <f>+SUM(H44:H51)</f>
        <v>4863000</v>
      </c>
      <c r="I43" s="21">
        <f>I44+I45+I46+I48+I49+I50+I51</f>
        <v>0</v>
      </c>
      <c r="J43" s="21">
        <f>SUM(J44:J51)</f>
        <v>438000</v>
      </c>
      <c r="K43" s="21">
        <f>SUM(K44:K51)</f>
        <v>4015000</v>
      </c>
      <c r="L43" s="21">
        <f>SUM(L44:L51)</f>
        <v>410000</v>
      </c>
      <c r="M43" s="21">
        <f>SUM(M46:M51)</f>
        <v>0</v>
      </c>
      <c r="N43" s="21">
        <f>SUM(N46:N51)</f>
        <v>0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>
        <f>SUM(AR44:AR51)</f>
        <v>4863000</v>
      </c>
    </row>
    <row r="44" spans="1:44" ht="44.25" customHeight="1" outlineLevel="1">
      <c r="A44" s="52"/>
      <c r="B44" s="62" t="s">
        <v>43</v>
      </c>
      <c r="C44" s="61" t="s">
        <v>28</v>
      </c>
      <c r="D44" s="40">
        <v>2012</v>
      </c>
      <c r="E44" s="40">
        <v>2014</v>
      </c>
      <c r="F44" s="40">
        <v>700</v>
      </c>
      <c r="G44" s="40">
        <v>70005</v>
      </c>
      <c r="H44" s="24">
        <f>SUM(I44:AQ44)</f>
        <v>2337000</v>
      </c>
      <c r="I44" s="24">
        <v>0</v>
      </c>
      <c r="J44" s="24">
        <v>351000</v>
      </c>
      <c r="K44" s="24">
        <v>1635000</v>
      </c>
      <c r="L44" s="24">
        <v>351000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>
        <f>SUM(J44:AQ44)</f>
        <v>2337000</v>
      </c>
    </row>
    <row r="45" spans="1:44" ht="78" customHeight="1" outlineLevel="1">
      <c r="A45" s="52"/>
      <c r="B45" s="59" t="s">
        <v>44</v>
      </c>
      <c r="C45" s="61" t="s">
        <v>28</v>
      </c>
      <c r="D45" s="40">
        <v>2012</v>
      </c>
      <c r="E45" s="40">
        <v>2013</v>
      </c>
      <c r="F45" s="40">
        <v>600</v>
      </c>
      <c r="G45" s="40">
        <v>60016</v>
      </c>
      <c r="H45" s="24">
        <f>SUM(I45:AQ45)</f>
        <v>2355000</v>
      </c>
      <c r="I45" s="24">
        <v>0</v>
      </c>
      <c r="J45" s="24">
        <v>55000</v>
      </c>
      <c r="K45" s="24">
        <v>2300000</v>
      </c>
      <c r="L45" s="24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>
        <f>SUM(J45:AQ45)</f>
        <v>2355000</v>
      </c>
    </row>
    <row r="46" spans="1:44" ht="36.75" customHeight="1" outlineLevel="2">
      <c r="A46" s="52"/>
      <c r="B46" s="60" t="s">
        <v>39</v>
      </c>
      <c r="C46" s="55" t="s">
        <v>28</v>
      </c>
      <c r="D46" s="33">
        <v>2012</v>
      </c>
      <c r="E46" s="33">
        <v>2014</v>
      </c>
      <c r="F46" s="33">
        <v>710</v>
      </c>
      <c r="G46" s="33">
        <v>71095</v>
      </c>
      <c r="H46" s="19">
        <f>SUM(I46:AQ46)</f>
        <v>171000</v>
      </c>
      <c r="I46" s="19">
        <v>0</v>
      </c>
      <c r="J46" s="19">
        <v>32000</v>
      </c>
      <c r="K46" s="19">
        <v>80000</v>
      </c>
      <c r="L46" s="19">
        <v>59000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>
        <v>0</v>
      </c>
      <c r="AR46" s="19">
        <f aca="true" t="shared" si="12" ref="AR46:AR51">SUM(J46:AQ46)</f>
        <v>171000</v>
      </c>
    </row>
    <row r="47" spans="1:44" ht="51" customHeight="1" hidden="1" outlineLevel="2">
      <c r="A47" s="52"/>
      <c r="B47" s="26"/>
      <c r="C47" s="12"/>
      <c r="D47" s="33"/>
      <c r="E47" s="33"/>
      <c r="F47" s="33"/>
      <c r="G47" s="33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>
        <f t="shared" si="12"/>
        <v>0</v>
      </c>
    </row>
    <row r="48" spans="1:44" ht="48.75" customHeight="1" hidden="1" outlineLevel="2">
      <c r="A48" s="52"/>
      <c r="B48" s="25"/>
      <c r="C48" s="12"/>
      <c r="D48" s="30"/>
      <c r="E48" s="30"/>
      <c r="F48" s="34"/>
      <c r="G48" s="3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>
        <f t="shared" si="12"/>
        <v>0</v>
      </c>
    </row>
    <row r="49" spans="1:44" ht="14.25" customHeight="1" hidden="1" outlineLevel="2">
      <c r="A49" s="53"/>
      <c r="B49" s="27"/>
      <c r="C49" s="12"/>
      <c r="D49" s="30"/>
      <c r="E49" s="31"/>
      <c r="F49" s="29"/>
      <c r="G49" s="2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>
        <f t="shared" si="12"/>
        <v>0</v>
      </c>
    </row>
    <row r="50" spans="1:44" ht="14.25" customHeight="1" hidden="1" outlineLevel="2">
      <c r="A50" s="53"/>
      <c r="B50" s="46"/>
      <c r="C50" s="12"/>
      <c r="D50" s="30"/>
      <c r="E50" s="31"/>
      <c r="F50" s="29"/>
      <c r="G50" s="2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>
        <f t="shared" si="12"/>
        <v>0</v>
      </c>
    </row>
    <row r="51" spans="1:44" ht="15" customHeight="1" hidden="1" outlineLevel="2">
      <c r="A51" s="52"/>
      <c r="B51" s="25"/>
      <c r="C51" s="12"/>
      <c r="D51" s="30"/>
      <c r="E51" s="31"/>
      <c r="F51" s="29"/>
      <c r="G51" s="2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>
        <f t="shared" si="12"/>
        <v>0</v>
      </c>
    </row>
    <row r="52" spans="1:44" ht="36" customHeight="1">
      <c r="A52" s="52"/>
      <c r="B52" s="67" t="s">
        <v>25</v>
      </c>
      <c r="C52" s="68"/>
      <c r="D52" s="68"/>
      <c r="E52" s="68"/>
      <c r="F52" s="68"/>
      <c r="G52" s="69"/>
      <c r="H52" s="21">
        <f aca="true" t="shared" si="13" ref="H52:M52">H53</f>
        <v>3200000</v>
      </c>
      <c r="I52" s="21">
        <f t="shared" si="13"/>
        <v>0</v>
      </c>
      <c r="J52" s="21">
        <f t="shared" si="13"/>
        <v>493000</v>
      </c>
      <c r="K52" s="21">
        <f t="shared" si="13"/>
        <v>907000</v>
      </c>
      <c r="L52" s="21">
        <f t="shared" si="13"/>
        <v>200000</v>
      </c>
      <c r="M52" s="21">
        <f t="shared" si="13"/>
        <v>200000</v>
      </c>
      <c r="N52" s="21">
        <f aca="true" t="shared" si="14" ref="N52:U52">N53</f>
        <v>200000</v>
      </c>
      <c r="O52" s="21">
        <f t="shared" si="14"/>
        <v>200000</v>
      </c>
      <c r="P52" s="21">
        <f t="shared" si="14"/>
        <v>200000</v>
      </c>
      <c r="Q52" s="21">
        <f t="shared" si="14"/>
        <v>200000</v>
      </c>
      <c r="R52" s="21">
        <f t="shared" si="14"/>
        <v>200000</v>
      </c>
      <c r="S52" s="21">
        <f t="shared" si="14"/>
        <v>200000</v>
      </c>
      <c r="T52" s="21">
        <f t="shared" si="14"/>
        <v>200000</v>
      </c>
      <c r="U52" s="21">
        <f t="shared" si="14"/>
        <v>0</v>
      </c>
      <c r="V52" s="21">
        <f>-V53</f>
        <v>0</v>
      </c>
      <c r="W52" s="21">
        <f>W53</f>
        <v>0</v>
      </c>
      <c r="X52" s="21">
        <f>X53</f>
        <v>0</v>
      </c>
      <c r="Y52" s="21">
        <f>Y53</f>
        <v>0</v>
      </c>
      <c r="Z52" s="21">
        <f>Z53</f>
        <v>0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>
        <v>0</v>
      </c>
      <c r="AR52" s="21">
        <f>AR53</f>
        <v>3200000</v>
      </c>
    </row>
    <row r="53" spans="1:44" ht="14.25" outlineLevel="1">
      <c r="A53" s="52"/>
      <c r="B53" s="97" t="s">
        <v>13</v>
      </c>
      <c r="C53" s="98"/>
      <c r="D53" s="98"/>
      <c r="E53" s="98"/>
      <c r="F53" s="98"/>
      <c r="G53" s="99"/>
      <c r="H53" s="21">
        <f>SUM(H54:H58)</f>
        <v>3200000</v>
      </c>
      <c r="I53" s="21">
        <f>I54+I55+I56+I57+I58</f>
        <v>0</v>
      </c>
      <c r="J53" s="21">
        <f>SUM(J54:J58)</f>
        <v>493000</v>
      </c>
      <c r="K53" s="21">
        <f>SUM(K54:K58)</f>
        <v>907000</v>
      </c>
      <c r="L53" s="21">
        <f>L54+L55+L56+L57+L58</f>
        <v>200000</v>
      </c>
      <c r="M53" s="21">
        <f aca="true" t="shared" si="15" ref="M53:Z53">SUM(M54:M58)</f>
        <v>200000</v>
      </c>
      <c r="N53" s="21">
        <f t="shared" si="15"/>
        <v>200000</v>
      </c>
      <c r="O53" s="21">
        <f t="shared" si="15"/>
        <v>200000</v>
      </c>
      <c r="P53" s="21">
        <f t="shared" si="15"/>
        <v>200000</v>
      </c>
      <c r="Q53" s="21">
        <f t="shared" si="15"/>
        <v>200000</v>
      </c>
      <c r="R53" s="21">
        <f t="shared" si="15"/>
        <v>200000</v>
      </c>
      <c r="S53" s="21">
        <f t="shared" si="15"/>
        <v>200000</v>
      </c>
      <c r="T53" s="21">
        <f t="shared" si="15"/>
        <v>200000</v>
      </c>
      <c r="U53" s="21">
        <f t="shared" si="15"/>
        <v>0</v>
      </c>
      <c r="V53" s="21">
        <f t="shared" si="15"/>
        <v>0</v>
      </c>
      <c r="W53" s="21">
        <f t="shared" si="15"/>
        <v>0</v>
      </c>
      <c r="X53" s="21">
        <f t="shared" si="15"/>
        <v>0</v>
      </c>
      <c r="Y53" s="21">
        <f t="shared" si="15"/>
        <v>0</v>
      </c>
      <c r="Z53" s="21">
        <f t="shared" si="15"/>
        <v>0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>
        <f>SUM(AR54:AR58)</f>
        <v>3200000</v>
      </c>
    </row>
    <row r="54" spans="1:44" ht="23.25" customHeight="1" outlineLevel="2">
      <c r="A54" s="52"/>
      <c r="B54" s="56" t="s">
        <v>37</v>
      </c>
      <c r="C54" s="55" t="s">
        <v>28</v>
      </c>
      <c r="D54" s="30">
        <v>2012</v>
      </c>
      <c r="E54" s="30">
        <v>2013</v>
      </c>
      <c r="F54" s="34">
        <v>710</v>
      </c>
      <c r="G54" s="34">
        <v>71004</v>
      </c>
      <c r="H54" s="19">
        <f>SUM(I54:Q54)</f>
        <v>61000</v>
      </c>
      <c r="I54" s="19">
        <v>0</v>
      </c>
      <c r="J54" s="19">
        <v>1000</v>
      </c>
      <c r="K54" s="19">
        <v>60000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>
        <f>SUM(J54:AQ54)</f>
        <v>61000</v>
      </c>
    </row>
    <row r="55" spans="1:44" ht="34.5" customHeight="1" outlineLevel="2">
      <c r="A55" s="52"/>
      <c r="B55" s="57" t="s">
        <v>36</v>
      </c>
      <c r="C55" s="55" t="s">
        <v>28</v>
      </c>
      <c r="D55" s="32">
        <v>2012</v>
      </c>
      <c r="E55" s="32">
        <v>2022</v>
      </c>
      <c r="F55" s="28">
        <v>600</v>
      </c>
      <c r="G55" s="28">
        <v>60004</v>
      </c>
      <c r="H55" s="24">
        <f>SUM(I55:AQ55)</f>
        <v>2180000</v>
      </c>
      <c r="I55" s="24">
        <v>0</v>
      </c>
      <c r="J55" s="24">
        <v>180000</v>
      </c>
      <c r="K55" s="24">
        <v>200000</v>
      </c>
      <c r="L55" s="19">
        <v>200000</v>
      </c>
      <c r="M55" s="19">
        <v>200000</v>
      </c>
      <c r="N55" s="19">
        <v>200000</v>
      </c>
      <c r="O55" s="19">
        <v>200000</v>
      </c>
      <c r="P55" s="19">
        <v>200000</v>
      </c>
      <c r="Q55" s="19">
        <v>200000</v>
      </c>
      <c r="R55" s="19">
        <v>200000</v>
      </c>
      <c r="S55" s="19">
        <v>200000</v>
      </c>
      <c r="T55" s="19">
        <v>200000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>
        <f>SUM(J55:AQ55)</f>
        <v>2180000</v>
      </c>
    </row>
    <row r="56" spans="1:44" ht="24" customHeight="1" outlineLevel="2">
      <c r="A56" s="49"/>
      <c r="B56" s="58" t="s">
        <v>32</v>
      </c>
      <c r="C56" s="55" t="s">
        <v>28</v>
      </c>
      <c r="D56" s="30">
        <v>2012</v>
      </c>
      <c r="E56" s="30">
        <v>2013</v>
      </c>
      <c r="F56" s="34">
        <v>600</v>
      </c>
      <c r="G56" s="34">
        <v>60016</v>
      </c>
      <c r="H56" s="19">
        <f>SUM(I56:AQ56)</f>
        <v>450000</v>
      </c>
      <c r="I56" s="19">
        <v>0</v>
      </c>
      <c r="J56" s="19">
        <v>60000</v>
      </c>
      <c r="K56" s="19">
        <v>390000</v>
      </c>
      <c r="L56" s="19">
        <v>0</v>
      </c>
      <c r="M56" s="19">
        <v>0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>
        <v>0</v>
      </c>
      <c r="AR56" s="19">
        <f>SUM(J56:AQ56)</f>
        <v>450000</v>
      </c>
    </row>
    <row r="57" spans="1:44" ht="23.25" customHeight="1" outlineLevel="2">
      <c r="A57" s="52"/>
      <c r="B57" s="54" t="s">
        <v>33</v>
      </c>
      <c r="C57" s="55" t="s">
        <v>28</v>
      </c>
      <c r="D57" s="30">
        <v>2012</v>
      </c>
      <c r="E57" s="30">
        <v>2013</v>
      </c>
      <c r="F57" s="34">
        <v>900</v>
      </c>
      <c r="G57" s="34">
        <v>90003</v>
      </c>
      <c r="H57" s="19">
        <f>SUM(I57:AQ57)</f>
        <v>400000</v>
      </c>
      <c r="I57" s="19">
        <v>0</v>
      </c>
      <c r="J57" s="19">
        <v>200000</v>
      </c>
      <c r="K57" s="19">
        <v>200000</v>
      </c>
      <c r="L57" s="19"/>
      <c r="M57" s="19">
        <v>0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>
        <v>0</v>
      </c>
      <c r="AR57" s="19">
        <f aca="true" t="shared" si="16" ref="AR57:AR62">SUM(J57:AQ57)</f>
        <v>400000</v>
      </c>
    </row>
    <row r="58" spans="1:44" s="8" customFormat="1" ht="24" customHeight="1" outlineLevel="2">
      <c r="A58" s="49"/>
      <c r="B58" s="54" t="s">
        <v>34</v>
      </c>
      <c r="C58" s="55" t="s">
        <v>28</v>
      </c>
      <c r="D58" s="30">
        <v>2012</v>
      </c>
      <c r="E58" s="30">
        <v>2013</v>
      </c>
      <c r="F58" s="34">
        <v>700</v>
      </c>
      <c r="G58" s="34">
        <v>70004</v>
      </c>
      <c r="H58" s="19">
        <f>SUM(I58:AQ58)</f>
        <v>109000</v>
      </c>
      <c r="I58" s="19">
        <v>0</v>
      </c>
      <c r="J58" s="19">
        <v>52000</v>
      </c>
      <c r="K58" s="19">
        <v>57000</v>
      </c>
      <c r="L58" s="19"/>
      <c r="M58" s="19">
        <v>0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>
        <f t="shared" si="16"/>
        <v>109000</v>
      </c>
    </row>
    <row r="59" spans="1:44" ht="13.5" customHeight="1">
      <c r="A59" s="52"/>
      <c r="B59" s="94" t="s">
        <v>26</v>
      </c>
      <c r="C59" s="95"/>
      <c r="D59" s="95"/>
      <c r="E59" s="95"/>
      <c r="F59" s="95"/>
      <c r="G59" s="96"/>
      <c r="H59" s="21">
        <f aca="true" t="shared" si="17" ref="H59:AJ59">H60</f>
        <v>1458000</v>
      </c>
      <c r="I59" s="21">
        <f t="shared" si="17"/>
        <v>0</v>
      </c>
      <c r="J59" s="21">
        <f t="shared" si="17"/>
        <v>50000</v>
      </c>
      <c r="K59" s="21">
        <f t="shared" si="17"/>
        <v>115312.5</v>
      </c>
      <c r="L59" s="21">
        <f t="shared" si="17"/>
        <v>115312.5</v>
      </c>
      <c r="M59" s="21">
        <f t="shared" si="17"/>
        <v>115312.5</v>
      </c>
      <c r="N59" s="21">
        <f t="shared" si="17"/>
        <v>115312.5</v>
      </c>
      <c r="O59" s="21">
        <f t="shared" si="17"/>
        <v>115312.5</v>
      </c>
      <c r="P59" s="21">
        <f t="shared" si="17"/>
        <v>115312.5</v>
      </c>
      <c r="Q59" s="21">
        <f t="shared" si="17"/>
        <v>115312.5</v>
      </c>
      <c r="R59" s="21">
        <f t="shared" si="17"/>
        <v>115312.5</v>
      </c>
      <c r="S59" s="21">
        <f t="shared" si="17"/>
        <v>62187.5</v>
      </c>
      <c r="T59" s="21">
        <f t="shared" si="17"/>
        <v>62187.5</v>
      </c>
      <c r="U59" s="21">
        <f t="shared" si="17"/>
        <v>62187.5</v>
      </c>
      <c r="V59" s="21">
        <f t="shared" si="17"/>
        <v>62187.5</v>
      </c>
      <c r="W59" s="21">
        <f t="shared" si="17"/>
        <v>62187.5</v>
      </c>
      <c r="X59" s="21">
        <f t="shared" si="17"/>
        <v>62187.5</v>
      </c>
      <c r="Y59" s="21">
        <f t="shared" si="17"/>
        <v>62187.5</v>
      </c>
      <c r="Z59" s="21">
        <f t="shared" si="17"/>
        <v>50187.5</v>
      </c>
      <c r="AA59" s="21">
        <f t="shared" si="17"/>
        <v>0</v>
      </c>
      <c r="AB59" s="21">
        <f t="shared" si="17"/>
        <v>0</v>
      </c>
      <c r="AC59" s="21">
        <f t="shared" si="17"/>
        <v>0</v>
      </c>
      <c r="AD59" s="21">
        <f t="shared" si="17"/>
        <v>0</v>
      </c>
      <c r="AE59" s="21">
        <f t="shared" si="17"/>
        <v>0</v>
      </c>
      <c r="AF59" s="21">
        <f t="shared" si="17"/>
        <v>0</v>
      </c>
      <c r="AG59" s="21">
        <f t="shared" si="17"/>
        <v>0</v>
      </c>
      <c r="AH59" s="21">
        <f t="shared" si="17"/>
        <v>0</v>
      </c>
      <c r="AI59" s="21">
        <f t="shared" si="17"/>
        <v>0</v>
      </c>
      <c r="AJ59" s="21">
        <f t="shared" si="17"/>
        <v>0</v>
      </c>
      <c r="AK59" s="21">
        <f aca="true" t="shared" si="18" ref="AK59:AQ59">AK60</f>
        <v>0</v>
      </c>
      <c r="AL59" s="23">
        <f t="shared" si="18"/>
        <v>0</v>
      </c>
      <c r="AM59" s="23">
        <f t="shared" si="18"/>
        <v>0</v>
      </c>
      <c r="AN59" s="21">
        <f t="shared" si="18"/>
        <v>0</v>
      </c>
      <c r="AO59" s="21">
        <f t="shared" si="18"/>
        <v>0</v>
      </c>
      <c r="AP59" s="21">
        <f t="shared" si="18"/>
        <v>0</v>
      </c>
      <c r="AQ59" s="21">
        <f t="shared" si="18"/>
        <v>0</v>
      </c>
      <c r="AR59" s="21">
        <f t="shared" si="16"/>
        <v>1458000</v>
      </c>
    </row>
    <row r="60" spans="1:45" ht="14.25" outlineLevel="1">
      <c r="A60" s="52"/>
      <c r="B60" s="97" t="s">
        <v>13</v>
      </c>
      <c r="C60" s="98"/>
      <c r="D60" s="98"/>
      <c r="E60" s="98"/>
      <c r="F60" s="98"/>
      <c r="G60" s="99"/>
      <c r="H60" s="21">
        <f>SUM(H61:H62)</f>
        <v>1458000</v>
      </c>
      <c r="I60" s="21">
        <f>I61+I62</f>
        <v>0</v>
      </c>
      <c r="J60" s="21">
        <f>J61+J62</f>
        <v>50000</v>
      </c>
      <c r="K60" s="21">
        <f>K61+K62</f>
        <v>115312.5</v>
      </c>
      <c r="L60" s="21">
        <f>L61+L62</f>
        <v>115312.5</v>
      </c>
      <c r="M60" s="21">
        <f>+M61+M62</f>
        <v>115312.5</v>
      </c>
      <c r="N60" s="21">
        <f aca="true" t="shared" si="19" ref="N60:Z60">N61+N62</f>
        <v>115312.5</v>
      </c>
      <c r="O60" s="21">
        <f t="shared" si="19"/>
        <v>115312.5</v>
      </c>
      <c r="P60" s="21">
        <f t="shared" si="19"/>
        <v>115312.5</v>
      </c>
      <c r="Q60" s="21">
        <f t="shared" si="19"/>
        <v>115312.5</v>
      </c>
      <c r="R60" s="21">
        <f t="shared" si="19"/>
        <v>115312.5</v>
      </c>
      <c r="S60" s="21">
        <f t="shared" si="19"/>
        <v>62187.5</v>
      </c>
      <c r="T60" s="21">
        <f t="shared" si="19"/>
        <v>62187.5</v>
      </c>
      <c r="U60" s="21">
        <f t="shared" si="19"/>
        <v>62187.5</v>
      </c>
      <c r="V60" s="21">
        <f t="shared" si="19"/>
        <v>62187.5</v>
      </c>
      <c r="W60" s="21">
        <f t="shared" si="19"/>
        <v>62187.5</v>
      </c>
      <c r="X60" s="21">
        <f t="shared" si="19"/>
        <v>62187.5</v>
      </c>
      <c r="Y60" s="21">
        <f t="shared" si="19"/>
        <v>62187.5</v>
      </c>
      <c r="Z60" s="21">
        <f t="shared" si="19"/>
        <v>50187.5</v>
      </c>
      <c r="AA60" s="21">
        <f>-AA61+AA62</f>
        <v>0</v>
      </c>
      <c r="AB60" s="21">
        <f>AB61+AB62</f>
        <v>0</v>
      </c>
      <c r="AC60" s="21">
        <f>AC61+AC62</f>
        <v>0</v>
      </c>
      <c r="AD60" s="21">
        <f>AD61+AD62</f>
        <v>0</v>
      </c>
      <c r="AE60" s="21">
        <f>+AE61+AE62</f>
        <v>0</v>
      </c>
      <c r="AF60" s="21">
        <f aca="true" t="shared" si="20" ref="AF60:AQ60">AF61+AF62</f>
        <v>0</v>
      </c>
      <c r="AG60" s="21">
        <f t="shared" si="20"/>
        <v>0</v>
      </c>
      <c r="AH60" s="21">
        <f t="shared" si="20"/>
        <v>0</v>
      </c>
      <c r="AI60" s="21">
        <f t="shared" si="20"/>
        <v>0</v>
      </c>
      <c r="AJ60" s="21">
        <f t="shared" si="20"/>
        <v>0</v>
      </c>
      <c r="AK60" s="21">
        <f t="shared" si="20"/>
        <v>0</v>
      </c>
      <c r="AL60" s="21">
        <f t="shared" si="20"/>
        <v>0</v>
      </c>
      <c r="AM60" s="21">
        <f t="shared" si="20"/>
        <v>0</v>
      </c>
      <c r="AN60" s="21">
        <f t="shared" si="20"/>
        <v>0</v>
      </c>
      <c r="AO60" s="21">
        <f t="shared" si="20"/>
        <v>0</v>
      </c>
      <c r="AP60" s="21">
        <f t="shared" si="20"/>
        <v>0</v>
      </c>
      <c r="AQ60" s="21">
        <f t="shared" si="20"/>
        <v>0</v>
      </c>
      <c r="AR60" s="21">
        <f t="shared" si="16"/>
        <v>1458000</v>
      </c>
      <c r="AS60" s="13"/>
    </row>
    <row r="61" spans="1:44" ht="30.75" customHeight="1">
      <c r="A61" s="52"/>
      <c r="B61" s="54" t="s">
        <v>29</v>
      </c>
      <c r="C61" s="55" t="s">
        <v>28</v>
      </c>
      <c r="D61" s="28">
        <v>2003</v>
      </c>
      <c r="E61" s="28">
        <v>2020</v>
      </c>
      <c r="F61" s="34">
        <v>757</v>
      </c>
      <c r="G61" s="34">
        <v>75704</v>
      </c>
      <c r="H61" s="19">
        <f>SUM(I61:AQ61)</f>
        <v>450000</v>
      </c>
      <c r="I61" s="19">
        <v>0</v>
      </c>
      <c r="J61" s="19">
        <v>25000</v>
      </c>
      <c r="K61" s="19">
        <v>53125</v>
      </c>
      <c r="L61" s="19">
        <v>53125</v>
      </c>
      <c r="M61" s="19">
        <v>53125</v>
      </c>
      <c r="N61" s="19">
        <v>53125</v>
      </c>
      <c r="O61" s="19">
        <v>53125</v>
      </c>
      <c r="P61" s="19">
        <v>53125</v>
      </c>
      <c r="Q61" s="19">
        <v>53125</v>
      </c>
      <c r="R61" s="19">
        <v>53125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>
        <v>0</v>
      </c>
      <c r="AR61" s="19">
        <f>SUM(I61:AQ61)</f>
        <v>450000</v>
      </c>
    </row>
    <row r="62" spans="1:44" ht="31.5" customHeight="1">
      <c r="A62" s="52"/>
      <c r="B62" s="54" t="s">
        <v>29</v>
      </c>
      <c r="C62" s="55" t="s">
        <v>28</v>
      </c>
      <c r="D62" s="28">
        <v>2010</v>
      </c>
      <c r="E62" s="28">
        <v>2028</v>
      </c>
      <c r="F62" s="34">
        <v>757</v>
      </c>
      <c r="G62" s="34">
        <v>75704</v>
      </c>
      <c r="H62" s="19">
        <f>SUM(I62:AQ62)</f>
        <v>1008000</v>
      </c>
      <c r="I62" s="19">
        <v>0</v>
      </c>
      <c r="J62" s="19">
        <v>25000</v>
      </c>
      <c r="K62" s="19">
        <v>62187.5</v>
      </c>
      <c r="L62" s="19">
        <v>62187.5</v>
      </c>
      <c r="M62" s="19">
        <v>62187.5</v>
      </c>
      <c r="N62" s="19">
        <v>62187.5</v>
      </c>
      <c r="O62" s="19">
        <v>62187.5</v>
      </c>
      <c r="P62" s="19">
        <v>62187.5</v>
      </c>
      <c r="Q62" s="19">
        <v>62187.5</v>
      </c>
      <c r="R62" s="19">
        <v>62187.5</v>
      </c>
      <c r="S62" s="19">
        <v>62187.5</v>
      </c>
      <c r="T62" s="19">
        <v>62187.5</v>
      </c>
      <c r="U62" s="19">
        <v>62187.5</v>
      </c>
      <c r="V62" s="19">
        <v>62187.5</v>
      </c>
      <c r="W62" s="19">
        <v>62187.5</v>
      </c>
      <c r="X62" s="19">
        <v>62187.5</v>
      </c>
      <c r="Y62" s="19">
        <v>62187.5</v>
      </c>
      <c r="Z62" s="19">
        <v>50187.5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f t="shared" si="16"/>
        <v>1008000</v>
      </c>
    </row>
    <row r="63" spans="25:44" ht="22.5" customHeight="1">
      <c r="Y63" s="91" t="s">
        <v>45</v>
      </c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</row>
    <row r="64" spans="25:44" ht="10.5" customHeight="1"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</row>
    <row r="65" ht="14.25" customHeight="1"/>
    <row r="66" spans="42:44" ht="14.25">
      <c r="AP66" s="11"/>
      <c r="AQ66" s="11"/>
      <c r="AR66" s="11"/>
    </row>
    <row r="67" spans="26:44" ht="14.25">
      <c r="Z67" s="92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</row>
  </sheetData>
  <sheetProtection/>
  <mergeCells count="42">
    <mergeCell ref="B1:I1"/>
    <mergeCell ref="I3:I4"/>
    <mergeCell ref="B2:G2"/>
    <mergeCell ref="B18:G18"/>
    <mergeCell ref="F31:G31"/>
    <mergeCell ref="F26:G26"/>
    <mergeCell ref="C23:C25"/>
    <mergeCell ref="AR3:AR4"/>
    <mergeCell ref="J3:AQ3"/>
    <mergeCell ref="B13:G13"/>
    <mergeCell ref="V2:AR2"/>
    <mergeCell ref="B12:G12"/>
    <mergeCell ref="B10:G10"/>
    <mergeCell ref="B11:G11"/>
    <mergeCell ref="H3:H4"/>
    <mergeCell ref="F3:G3"/>
    <mergeCell ref="Y64:AR64"/>
    <mergeCell ref="Y63:AR63"/>
    <mergeCell ref="Z67:AR67"/>
    <mergeCell ref="B59:G59"/>
    <mergeCell ref="B60:G60"/>
    <mergeCell ref="F34:G34"/>
    <mergeCell ref="B39:G39"/>
    <mergeCell ref="B53:G53"/>
    <mergeCell ref="B43:G43"/>
    <mergeCell ref="C34:C37"/>
    <mergeCell ref="A3:A4"/>
    <mergeCell ref="B3:B4"/>
    <mergeCell ref="C3:C4"/>
    <mergeCell ref="D3:E3"/>
    <mergeCell ref="B8:G8"/>
    <mergeCell ref="B22:G22"/>
    <mergeCell ref="B6:G6"/>
    <mergeCell ref="B7:G7"/>
    <mergeCell ref="B21:G21"/>
    <mergeCell ref="B9:G9"/>
    <mergeCell ref="B38:G38"/>
    <mergeCell ref="B52:G52"/>
    <mergeCell ref="C26:C29"/>
    <mergeCell ref="F23:G23"/>
    <mergeCell ref="C31:C33"/>
    <mergeCell ref="B30:G30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Roman,Normalny"&amp;8Załącznik Nr 2 do Uchwały Nr XXV/77/2012 Rady Miasta Brzeziny z dnia 27 września 2012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2012-09-28T08:00:31Z</cp:lastPrinted>
  <dcterms:created xsi:type="dcterms:W3CDTF">2010-09-17T02:30:46Z</dcterms:created>
  <dcterms:modified xsi:type="dcterms:W3CDTF">2012-10-02T11:01:22Z</dcterms:modified>
  <cp:category/>
  <cp:version/>
  <cp:contentType/>
  <cp:contentStatus/>
</cp:coreProperties>
</file>