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<sst xmlns="http://schemas.openxmlformats.org/spreadsheetml/2006/main" count="90" uniqueCount="47">
  <si>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</si>
  <si>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</si>
  <si>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</si>
  <si>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</si>
  <si>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</si>
  <si>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</si>
  <si>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</si>
  <si>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</si>
  <si>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</si>
  <si>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</si>
  <si>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</si>
  <si>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</si>
  <si>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</si>
  <si>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</si>
  <si>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</si>
  <si>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</si>
  <si>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</si>
  <si>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</si>
  <si>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</si>
  <si>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</si>
  <si>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</si>
  <si>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</si>
  <si>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</si>
  <si>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</si>
  <si>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</si>
  <si>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</si>
  <si>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 (razem)</t>
  </si>
  <si>
    <t xml:space="preserve"> </t>
  </si>
  <si>
    <t>Gmina Miasto Brzeziny</t>
  </si>
  <si>
    <t>Towarzystwo Budownictwa Społecznego Sp. z o.o. w Brzezinach</t>
  </si>
  <si>
    <t xml:space="preserve">                                     </t>
  </si>
  <si>
    <t>Okno na świat - przeciwdziałanie wykluczeniu cyfrowemu w mieście Brzeziny</t>
  </si>
  <si>
    <t>Zimowe utrzymanie dróg</t>
  </si>
  <si>
    <t>Hotelowanie i odłapywanie bezdomnych zwierząt</t>
  </si>
  <si>
    <t>Umowa o zarządzanie mieszkaniowym zasobem gminy</t>
  </si>
  <si>
    <t>Realizacja porozumienia w sprawie międzygminnej komunikacji autobusowej</t>
  </si>
  <si>
    <t xml:space="preserve">Zmiana miejscowego planu zagospodarowania przestrzennego </t>
  </si>
  <si>
    <t>Przygotowanie terenów inwestycyjnych dla lokalizacji Stefy Inwestycyjnej w Brzezinach</t>
  </si>
  <si>
    <t>Rozwój miasta Brzeziny poprzez wdrożenie e-kształcenia w Gimnazjum w Brzezinach</t>
  </si>
  <si>
    <t>Zbigniew Bączyński</t>
  </si>
  <si>
    <t>PRZEWODNICZĄCY  RADY</t>
  </si>
  <si>
    <t>Przedszkole oknem na świat</t>
  </si>
  <si>
    <t xml:space="preserve">Zwiększenie bezpieczeństwa i udrożnienie komunikacyjne południowo-zachodniej sieci dróg miasta Brzeziny poprzez przebudowę ciągu dróg w ulicach: Fredry, Żeromskiego, Andersa, Św. Anny, Sportowa </t>
  </si>
  <si>
    <t xml:space="preserve">Zakup nieruchomości położonej w Brzezinach przy ul. Sienkiewicza 10/12 </t>
  </si>
  <si>
    <t>Budowa i przebudowa ulic w osiedlu „Szydłowiec” w Brzezinach wraz z budową sieci kanalizacji deszczowej</t>
  </si>
  <si>
    <t>Wykaz przedsięzięć do WPF na lata 2013-2029</t>
  </si>
  <si>
    <r>
      <t xml:space="preserve">                                       </t>
    </r>
    <r>
      <rPr>
        <b/>
        <sz val="11"/>
        <color indexed="8"/>
        <rFont val="Czcionka tekstu podstawowego"/>
        <family val="2"/>
      </rPr>
      <t xml:space="preserve"> limity wydatków w poszczególnych latach (wszystkie lata)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</si>
</sst>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9"/>
      <name val="Czcionka tekstu podstawowego"/>
      <family val="0"/>
    </font>
    <font>
      <sz val="8.5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Czcionka tekstu podstawowego"/>
      <family val="0"/>
    </font>
    <font>
      <sz val="10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 quotePrefix="1">
      <alignment/>
    </xf>
    <xf numFmtId="2" fontId="1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20" fillId="33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6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 wrapText="1"/>
    </xf>
    <xf numFmtId="2" fontId="25" fillId="33" borderId="10" xfId="0" applyNumberFormat="1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/>
    </xf>
    <xf numFmtId="2" fontId="25" fillId="33" borderId="10" xfId="0" applyNumberFormat="1" applyFont="1" applyFill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wrapText="1"/>
    </xf>
    <xf numFmtId="0" fontId="0" fillId="0" borderId="17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7" fillId="0" borderId="17" xfId="0" applyFont="1" applyBorder="1" applyAlignment="1">
      <alignment wrapText="1"/>
    </xf>
    <xf numFmtId="0" fontId="64" fillId="0" borderId="17" xfId="0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0" fontId="65" fillId="0" borderId="13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19" fillId="33" borderId="11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73"/>
  <sheetViews>
    <sheetView tabSelected="1" zoomScalePageLayoutView="0" workbookViewId="0" topLeftCell="A1">
      <pane xSplit="7" ySplit="5" topLeftCell="T5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R69"/>
    </sheetView>
  </sheetViews>
  <sheetFormatPr defaultColWidth="8.796875" defaultRowHeight="14.25" outlineLevelRow="2"/>
  <cols>
    <col min="1" max="1" width="2.59765625" style="0" customWidth="1"/>
    <col min="2" max="2" width="21.09765625" style="0" customWidth="1"/>
    <col min="3" max="3" width="6.69921875" style="0" customWidth="1"/>
    <col min="4" max="5" width="4.69921875" style="0" customWidth="1"/>
    <col min="6" max="6" width="3.8984375" style="0" customWidth="1"/>
    <col min="7" max="7" width="5.3984375" style="0" customWidth="1"/>
    <col min="8" max="8" width="10.3984375" style="0" customWidth="1"/>
    <col min="9" max="9" width="8.59765625" style="0" customWidth="1"/>
    <col min="10" max="10" width="9" style="0" customWidth="1"/>
    <col min="11" max="11" width="9.19921875" style="0" customWidth="1"/>
    <col min="12" max="14" width="8" style="0" customWidth="1"/>
    <col min="15" max="15" width="8.19921875" style="0" customWidth="1"/>
    <col min="16" max="16" width="8" style="0" customWidth="1"/>
    <col min="17" max="17" width="8.09765625" style="0" customWidth="1"/>
    <col min="18" max="18" width="8.19921875" style="0" customWidth="1"/>
    <col min="19" max="19" width="8.3984375" style="0" customWidth="1"/>
    <col min="20" max="20" width="8.19921875" style="0" customWidth="1"/>
    <col min="21" max="21" width="7.3984375" style="0" customWidth="1"/>
    <col min="22" max="22" width="7.19921875" style="0" customWidth="1"/>
    <col min="23" max="23" width="7.5" style="0" customWidth="1"/>
    <col min="24" max="24" width="7.09765625" style="0" customWidth="1"/>
    <col min="25" max="25" width="7.59765625" style="0" customWidth="1"/>
    <col min="26" max="26" width="7.8984375" style="0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9.5" style="0" customWidth="1"/>
  </cols>
  <sheetData>
    <row r="1" spans="2:11" s="1" customFormat="1" ht="7.5" customHeight="1">
      <c r="B1" s="71" t="s">
        <v>27</v>
      </c>
      <c r="C1" s="72"/>
      <c r="D1" s="72"/>
      <c r="E1" s="72"/>
      <c r="F1" s="72"/>
      <c r="G1" s="72"/>
      <c r="H1" s="72"/>
      <c r="I1" s="72"/>
      <c r="J1" s="2"/>
      <c r="K1" s="8" t="s">
        <v>30</v>
      </c>
    </row>
    <row r="2" spans="1:44" s="1" customFormat="1" ht="19.5" customHeight="1">
      <c r="A2" s="80" t="s">
        <v>45</v>
      </c>
      <c r="B2" s="81"/>
      <c r="C2" s="81"/>
      <c r="D2" s="81"/>
      <c r="E2" s="81"/>
      <c r="F2" s="81"/>
      <c r="G2" s="81"/>
      <c r="H2" s="81"/>
      <c r="I2" s="81"/>
      <c r="V2" s="89"/>
      <c r="W2" s="89"/>
      <c r="X2" s="89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44" s="1" customFormat="1" ht="60" customHeight="1">
      <c r="A3" s="82" t="s">
        <v>1</v>
      </c>
      <c r="B3" s="82" t="s">
        <v>27</v>
      </c>
      <c r="C3" s="73" t="s">
        <v>2</v>
      </c>
      <c r="D3" s="73" t="s">
        <v>3</v>
      </c>
      <c r="E3" s="73"/>
      <c r="F3" s="82" t="s">
        <v>4</v>
      </c>
      <c r="G3" s="82"/>
      <c r="H3" s="82" t="s">
        <v>5</v>
      </c>
      <c r="I3" s="73" t="s">
        <v>6</v>
      </c>
      <c r="J3" s="95" t="s">
        <v>46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7"/>
      <c r="AR3" s="94" t="s">
        <v>7</v>
      </c>
    </row>
    <row r="4" spans="1:44" s="1" customFormat="1" ht="24">
      <c r="A4" s="82"/>
      <c r="B4" s="82"/>
      <c r="C4" s="73"/>
      <c r="D4" s="27" t="s">
        <v>8</v>
      </c>
      <c r="E4" s="27" t="s">
        <v>9</v>
      </c>
      <c r="F4" s="27" t="s">
        <v>10</v>
      </c>
      <c r="G4" s="27" t="s">
        <v>11</v>
      </c>
      <c r="H4" s="82"/>
      <c r="I4" s="73"/>
      <c r="J4" s="66">
        <v>2013</v>
      </c>
      <c r="K4" s="66">
        <v>2014</v>
      </c>
      <c r="L4" s="66">
        <v>2015</v>
      </c>
      <c r="M4" s="66">
        <v>2016</v>
      </c>
      <c r="N4" s="66">
        <v>2017</v>
      </c>
      <c r="O4" s="66">
        <v>2018</v>
      </c>
      <c r="P4" s="66">
        <v>2019</v>
      </c>
      <c r="Q4" s="66">
        <v>2020</v>
      </c>
      <c r="R4" s="66">
        <v>2021</v>
      </c>
      <c r="S4" s="66">
        <v>2022</v>
      </c>
      <c r="T4" s="66">
        <v>2023</v>
      </c>
      <c r="U4" s="66">
        <v>2024</v>
      </c>
      <c r="V4" s="66">
        <v>2025</v>
      </c>
      <c r="W4" s="66">
        <v>2026</v>
      </c>
      <c r="X4" s="66">
        <v>2027</v>
      </c>
      <c r="Y4" s="66">
        <v>2028</v>
      </c>
      <c r="Z4" s="66">
        <v>2029</v>
      </c>
      <c r="AA4" s="3">
        <v>2029</v>
      </c>
      <c r="AB4" s="3">
        <v>2030</v>
      </c>
      <c r="AC4" s="3">
        <v>2031</v>
      </c>
      <c r="AD4" s="3">
        <v>2032</v>
      </c>
      <c r="AE4" s="3">
        <v>2033</v>
      </c>
      <c r="AF4" s="3">
        <v>2034</v>
      </c>
      <c r="AG4" s="3">
        <v>2035</v>
      </c>
      <c r="AH4" s="3">
        <v>2036</v>
      </c>
      <c r="AI4" s="3">
        <v>2037</v>
      </c>
      <c r="AJ4" s="3">
        <v>2038</v>
      </c>
      <c r="AK4" s="3">
        <v>2039</v>
      </c>
      <c r="AL4" s="3">
        <v>2040</v>
      </c>
      <c r="AM4" s="3">
        <v>2041</v>
      </c>
      <c r="AN4" s="3">
        <v>2042</v>
      </c>
      <c r="AO4" s="3">
        <v>2043</v>
      </c>
      <c r="AP4" s="3">
        <v>2044</v>
      </c>
      <c r="AQ4" s="3">
        <v>2045</v>
      </c>
      <c r="AR4" s="94"/>
    </row>
    <row r="5" spans="1:44" s="1" customFormat="1" ht="1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>
        <v>16</v>
      </c>
    </row>
    <row r="6" spans="1:44" s="5" customFormat="1" ht="13.5" customHeight="1">
      <c r="A6" s="22"/>
      <c r="B6" s="86" t="s">
        <v>12</v>
      </c>
      <c r="C6" s="87"/>
      <c r="D6" s="87"/>
      <c r="E6" s="87"/>
      <c r="F6" s="87"/>
      <c r="G6" s="88"/>
      <c r="H6" s="11">
        <f aca="true" t="shared" si="0" ref="H6:X6">H7+H8</f>
        <v>8112091.3</v>
      </c>
      <c r="I6" s="11">
        <f t="shared" si="0"/>
        <v>718170.76</v>
      </c>
      <c r="J6" s="12">
        <f t="shared" si="0"/>
        <v>2509249.06</v>
      </c>
      <c r="K6" s="12">
        <f t="shared" si="0"/>
        <v>1232374.6600000001</v>
      </c>
      <c r="L6" s="11">
        <f t="shared" si="0"/>
        <v>524052.82</v>
      </c>
      <c r="M6" s="11">
        <f t="shared" si="0"/>
        <v>360056</v>
      </c>
      <c r="N6" s="11">
        <f t="shared" si="0"/>
        <v>360056</v>
      </c>
      <c r="O6" s="11">
        <f t="shared" si="0"/>
        <v>360056</v>
      </c>
      <c r="P6" s="11">
        <f t="shared" si="0"/>
        <v>360056</v>
      </c>
      <c r="Q6" s="11">
        <f t="shared" si="0"/>
        <v>360020</v>
      </c>
      <c r="R6" s="11">
        <f t="shared" si="0"/>
        <v>351000</v>
      </c>
      <c r="S6" s="11">
        <f t="shared" si="0"/>
        <v>309000</v>
      </c>
      <c r="T6" s="11">
        <f t="shared" si="0"/>
        <v>309000</v>
      </c>
      <c r="U6" s="11">
        <f t="shared" si="0"/>
        <v>59000</v>
      </c>
      <c r="V6" s="11">
        <f t="shared" si="0"/>
        <v>59000</v>
      </c>
      <c r="W6" s="11">
        <f t="shared" si="0"/>
        <v>59000</v>
      </c>
      <c r="X6" s="11">
        <f t="shared" si="0"/>
        <v>59000</v>
      </c>
      <c r="Y6" s="11">
        <f>+Y7+Y8</f>
        <v>59000</v>
      </c>
      <c r="Z6" s="11">
        <f aca="true" t="shared" si="1" ref="Z6:AQ6">Z7+Z8</f>
        <v>64000</v>
      </c>
      <c r="AA6" s="11">
        <f t="shared" si="1"/>
        <v>0</v>
      </c>
      <c r="AB6" s="11">
        <f t="shared" si="1"/>
        <v>0</v>
      </c>
      <c r="AC6" s="11">
        <f t="shared" si="1"/>
        <v>0</v>
      </c>
      <c r="AD6" s="11">
        <f t="shared" si="1"/>
        <v>0</v>
      </c>
      <c r="AE6" s="11">
        <f t="shared" si="1"/>
        <v>0</v>
      </c>
      <c r="AF6" s="11">
        <f t="shared" si="1"/>
        <v>0</v>
      </c>
      <c r="AG6" s="11">
        <f t="shared" si="1"/>
        <v>0</v>
      </c>
      <c r="AH6" s="11">
        <f t="shared" si="1"/>
        <v>0</v>
      </c>
      <c r="AI6" s="11">
        <f t="shared" si="1"/>
        <v>0</v>
      </c>
      <c r="AJ6" s="11">
        <f t="shared" si="1"/>
        <v>0</v>
      </c>
      <c r="AK6" s="11">
        <f t="shared" si="1"/>
        <v>0</v>
      </c>
      <c r="AL6" s="11">
        <f t="shared" si="1"/>
        <v>0</v>
      </c>
      <c r="AM6" s="11">
        <f t="shared" si="1"/>
        <v>0</v>
      </c>
      <c r="AN6" s="11">
        <f t="shared" si="1"/>
        <v>0</v>
      </c>
      <c r="AO6" s="11">
        <f t="shared" si="1"/>
        <v>0</v>
      </c>
      <c r="AP6" s="11">
        <f t="shared" si="1"/>
        <v>0</v>
      </c>
      <c r="AQ6" s="11">
        <f t="shared" si="1"/>
        <v>0</v>
      </c>
      <c r="AR6" s="11">
        <f>SUM(J6:AQ6)</f>
        <v>7393920.54</v>
      </c>
    </row>
    <row r="7" spans="1:44" s="6" customFormat="1" ht="14.25" customHeight="1">
      <c r="A7" s="23"/>
      <c r="B7" s="83" t="s">
        <v>13</v>
      </c>
      <c r="C7" s="84"/>
      <c r="D7" s="84"/>
      <c r="E7" s="84"/>
      <c r="F7" s="84"/>
      <c r="G7" s="85"/>
      <c r="H7" s="13">
        <f>H13+H41+H55+H62</f>
        <v>5289856.3</v>
      </c>
      <c r="I7" s="13">
        <f>I13+I41+I55+I62</f>
        <v>367170.76</v>
      </c>
      <c r="J7" s="13">
        <f>+J13+J41+J55+J62</f>
        <v>661594.36</v>
      </c>
      <c r="K7" s="13">
        <f aca="true" t="shared" si="2" ref="K7:Z7">K13+K41+K55+K62</f>
        <v>608794.36</v>
      </c>
      <c r="L7" s="13">
        <f t="shared" si="2"/>
        <v>524052.82</v>
      </c>
      <c r="M7" s="13">
        <f t="shared" si="2"/>
        <v>360056</v>
      </c>
      <c r="N7" s="13">
        <f t="shared" si="2"/>
        <v>360056</v>
      </c>
      <c r="O7" s="13">
        <f t="shared" si="2"/>
        <v>360056</v>
      </c>
      <c r="P7" s="13">
        <f t="shared" si="2"/>
        <v>360056</v>
      </c>
      <c r="Q7" s="13">
        <f t="shared" si="2"/>
        <v>360020</v>
      </c>
      <c r="R7" s="13">
        <f t="shared" si="2"/>
        <v>351000</v>
      </c>
      <c r="S7" s="13">
        <f t="shared" si="2"/>
        <v>309000</v>
      </c>
      <c r="T7" s="13">
        <f t="shared" si="2"/>
        <v>309000</v>
      </c>
      <c r="U7" s="13">
        <f t="shared" si="2"/>
        <v>59000</v>
      </c>
      <c r="V7" s="13">
        <f t="shared" si="2"/>
        <v>59000</v>
      </c>
      <c r="W7" s="13">
        <f t="shared" si="2"/>
        <v>59000</v>
      </c>
      <c r="X7" s="13">
        <f t="shared" si="2"/>
        <v>59000</v>
      </c>
      <c r="Y7" s="13">
        <f t="shared" si="2"/>
        <v>59000</v>
      </c>
      <c r="Z7" s="13">
        <f t="shared" si="2"/>
        <v>64000</v>
      </c>
      <c r="AA7" s="13">
        <f>AA13+AA40+AA55+AA62</f>
        <v>0</v>
      </c>
      <c r="AB7" s="13">
        <f aca="true" t="shared" si="3" ref="AB7:AQ7">AB13+AB41+AB55+AB62</f>
        <v>0</v>
      </c>
      <c r="AC7" s="13">
        <f t="shared" si="3"/>
        <v>0</v>
      </c>
      <c r="AD7" s="13">
        <f t="shared" si="3"/>
        <v>0</v>
      </c>
      <c r="AE7" s="13">
        <f t="shared" si="3"/>
        <v>0</v>
      </c>
      <c r="AF7" s="13">
        <f t="shared" si="3"/>
        <v>0</v>
      </c>
      <c r="AG7" s="13">
        <f t="shared" si="3"/>
        <v>0</v>
      </c>
      <c r="AH7" s="13">
        <f t="shared" si="3"/>
        <v>0</v>
      </c>
      <c r="AI7" s="13">
        <f t="shared" si="3"/>
        <v>0</v>
      </c>
      <c r="AJ7" s="13">
        <f t="shared" si="3"/>
        <v>0</v>
      </c>
      <c r="AK7" s="13">
        <f t="shared" si="3"/>
        <v>0</v>
      </c>
      <c r="AL7" s="13">
        <f t="shared" si="3"/>
        <v>0</v>
      </c>
      <c r="AM7" s="13">
        <f t="shared" si="3"/>
        <v>0</v>
      </c>
      <c r="AN7" s="13">
        <f t="shared" si="3"/>
        <v>0</v>
      </c>
      <c r="AO7" s="13">
        <f t="shared" si="3"/>
        <v>0</v>
      </c>
      <c r="AP7" s="13">
        <f t="shared" si="3"/>
        <v>0</v>
      </c>
      <c r="AQ7" s="13">
        <f t="shared" si="3"/>
        <v>0</v>
      </c>
      <c r="AR7" s="13">
        <f>SUM(J7:AQ7)</f>
        <v>4922685.54</v>
      </c>
    </row>
    <row r="8" spans="1:44" s="6" customFormat="1" ht="14.25" customHeight="1">
      <c r="A8" s="23"/>
      <c r="B8" s="83" t="s">
        <v>14</v>
      </c>
      <c r="C8" s="84"/>
      <c r="D8" s="84"/>
      <c r="E8" s="84"/>
      <c r="F8" s="84"/>
      <c r="G8" s="85"/>
      <c r="H8" s="13">
        <f>H21+H45</f>
        <v>2822235</v>
      </c>
      <c r="I8" s="13">
        <f>I21+I45</f>
        <v>351000</v>
      </c>
      <c r="J8" s="13">
        <f>J21+J45</f>
        <v>1847654.7</v>
      </c>
      <c r="K8" s="13">
        <f>K21+K45</f>
        <v>623580.3</v>
      </c>
      <c r="L8" s="13">
        <f>L21+L45</f>
        <v>0</v>
      </c>
      <c r="M8" s="13">
        <f>M21+M45</f>
        <v>0</v>
      </c>
      <c r="N8" s="13">
        <f>N21+N45</f>
        <v>0</v>
      </c>
      <c r="O8" s="13">
        <f>O21+O45</f>
        <v>0</v>
      </c>
      <c r="P8" s="13">
        <f>P21+P45</f>
        <v>0</v>
      </c>
      <c r="Q8" s="13">
        <f>Q21+Q45</f>
        <v>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>
        <v>0</v>
      </c>
      <c r="AR8" s="13">
        <f>SUM(J8:AQ8)</f>
        <v>2471235</v>
      </c>
    </row>
    <row r="9" spans="1:44" s="6" customFormat="1" ht="14.25" customHeight="1">
      <c r="A9" s="23"/>
      <c r="B9" s="83" t="s">
        <v>15</v>
      </c>
      <c r="C9" s="84"/>
      <c r="D9" s="84"/>
      <c r="E9" s="84"/>
      <c r="F9" s="84"/>
      <c r="G9" s="85"/>
      <c r="H9" s="11">
        <f aca="true" t="shared" si="4" ref="H9:M9">H10+H11</f>
        <v>3724091.3</v>
      </c>
      <c r="I9" s="11">
        <f t="shared" si="4"/>
        <v>538170.76</v>
      </c>
      <c r="J9" s="12">
        <f t="shared" si="4"/>
        <v>2149249.06</v>
      </c>
      <c r="K9" s="11">
        <f t="shared" si="4"/>
        <v>872374.66</v>
      </c>
      <c r="L9" s="11">
        <f t="shared" si="4"/>
        <v>164052.82</v>
      </c>
      <c r="M9" s="11">
        <f t="shared" si="4"/>
        <v>56</v>
      </c>
      <c r="N9" s="11">
        <f>N10+N11</f>
        <v>56</v>
      </c>
      <c r="O9" s="11">
        <f>O10+O11</f>
        <v>56</v>
      </c>
      <c r="P9" s="11">
        <f>P10+P11</f>
        <v>56</v>
      </c>
      <c r="Q9" s="11">
        <f>Q10+Q11</f>
        <v>20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>
        <v>0</v>
      </c>
      <c r="AR9" s="11">
        <f>SUM(AR10:AR11)</f>
        <v>3185920.54</v>
      </c>
    </row>
    <row r="10" spans="1:44" s="6" customFormat="1" ht="14.25" customHeight="1">
      <c r="A10" s="23"/>
      <c r="B10" s="83" t="s">
        <v>13</v>
      </c>
      <c r="C10" s="84"/>
      <c r="D10" s="84"/>
      <c r="E10" s="84"/>
      <c r="F10" s="84"/>
      <c r="G10" s="85"/>
      <c r="H10" s="13">
        <f aca="true" t="shared" si="5" ref="H10:P10">H13+H41</f>
        <v>901856.3</v>
      </c>
      <c r="I10" s="13">
        <f t="shared" si="5"/>
        <v>187170.76</v>
      </c>
      <c r="J10" s="13">
        <f t="shared" si="5"/>
        <v>301594.36</v>
      </c>
      <c r="K10" s="13">
        <f t="shared" si="5"/>
        <v>248794.36</v>
      </c>
      <c r="L10" s="13">
        <f t="shared" si="5"/>
        <v>164052.82</v>
      </c>
      <c r="M10" s="13">
        <f t="shared" si="5"/>
        <v>56</v>
      </c>
      <c r="N10" s="13">
        <f t="shared" si="5"/>
        <v>56</v>
      </c>
      <c r="O10" s="13">
        <f t="shared" si="5"/>
        <v>56</v>
      </c>
      <c r="P10" s="13">
        <f t="shared" si="5"/>
        <v>56</v>
      </c>
      <c r="Q10" s="13">
        <f>Q13+Q31</f>
        <v>20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>
        <v>0</v>
      </c>
      <c r="AR10" s="13">
        <f>SUM(J10:AQ10)</f>
        <v>714685.54</v>
      </c>
    </row>
    <row r="11" spans="1:44" s="6" customFormat="1" ht="15" customHeight="1">
      <c r="A11" s="23"/>
      <c r="B11" s="83" t="s">
        <v>14</v>
      </c>
      <c r="C11" s="84"/>
      <c r="D11" s="84"/>
      <c r="E11" s="84"/>
      <c r="F11" s="84"/>
      <c r="G11" s="85"/>
      <c r="H11" s="13">
        <f>H21+H45</f>
        <v>2822235</v>
      </c>
      <c r="I11" s="13">
        <f>I21+I45</f>
        <v>351000</v>
      </c>
      <c r="J11" s="13">
        <f>J21+J45</f>
        <v>1847654.7</v>
      </c>
      <c r="K11" s="13">
        <f>K21+K45</f>
        <v>623580.3</v>
      </c>
      <c r="L11" s="13">
        <f>L21+L45</f>
        <v>0</v>
      </c>
      <c r="M11" s="13">
        <f>M21+M45</f>
        <v>0</v>
      </c>
      <c r="N11" s="13">
        <f>N21+N45</f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>
        <v>0</v>
      </c>
      <c r="AR11" s="13">
        <f>SUM(J11:AQ11)</f>
        <v>2471235</v>
      </c>
    </row>
    <row r="12" spans="1:44" s="7" customFormat="1" ht="42.75" customHeight="1">
      <c r="A12" s="23"/>
      <c r="B12" s="91" t="s">
        <v>16</v>
      </c>
      <c r="C12" s="92"/>
      <c r="D12" s="92"/>
      <c r="E12" s="92"/>
      <c r="F12" s="92"/>
      <c r="G12" s="93"/>
      <c r="H12" s="14">
        <f>H13+H21</f>
        <v>1184091.3</v>
      </c>
      <c r="I12" s="15">
        <f>I13+I21</f>
        <v>104770.76</v>
      </c>
      <c r="J12" s="14">
        <f>J13+J21</f>
        <v>436849.06</v>
      </c>
      <c r="K12" s="14">
        <f>K13+K21</f>
        <v>478174.66</v>
      </c>
      <c r="L12" s="14">
        <f>L13+L21</f>
        <v>164052.82</v>
      </c>
      <c r="M12" s="14">
        <f>M13+M16</f>
        <v>56</v>
      </c>
      <c r="N12" s="14">
        <f>N13+N16</f>
        <v>56</v>
      </c>
      <c r="O12" s="14">
        <f>O13+O16</f>
        <v>56</v>
      </c>
      <c r="P12" s="14">
        <f>P13+P16</f>
        <v>56</v>
      </c>
      <c r="Q12" s="14">
        <f>Q13+Q16</f>
        <v>20</v>
      </c>
      <c r="R12" s="14">
        <f>+R13+R16</f>
        <v>0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>
        <v>0</v>
      </c>
      <c r="AR12" s="14">
        <f>AR13+AR21</f>
        <v>1079320.54</v>
      </c>
    </row>
    <row r="13" spans="1:44" s="7" customFormat="1" ht="17.25" customHeight="1" outlineLevel="1">
      <c r="A13" s="23"/>
      <c r="B13" s="83" t="s">
        <v>17</v>
      </c>
      <c r="C13" s="84"/>
      <c r="D13" s="84"/>
      <c r="E13" s="84"/>
      <c r="F13" s="84"/>
      <c r="G13" s="85"/>
      <c r="H13" s="14">
        <f aca="true" t="shared" si="6" ref="H13:R13">SUM(H14:H15)</f>
        <v>698856.3</v>
      </c>
      <c r="I13" s="14">
        <f t="shared" si="6"/>
        <v>104770.76</v>
      </c>
      <c r="J13" s="14">
        <f t="shared" si="6"/>
        <v>224194.36</v>
      </c>
      <c r="K13" s="14">
        <f t="shared" si="6"/>
        <v>205594.36</v>
      </c>
      <c r="L13" s="14">
        <f t="shared" si="6"/>
        <v>164052.82</v>
      </c>
      <c r="M13" s="14">
        <f t="shared" si="6"/>
        <v>56</v>
      </c>
      <c r="N13" s="14">
        <f t="shared" si="6"/>
        <v>56</v>
      </c>
      <c r="O13" s="14">
        <f t="shared" si="6"/>
        <v>56</v>
      </c>
      <c r="P13" s="14">
        <f t="shared" si="6"/>
        <v>56</v>
      </c>
      <c r="Q13" s="14">
        <f t="shared" si="6"/>
        <v>20</v>
      </c>
      <c r="R13" s="14">
        <f t="shared" si="6"/>
        <v>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>
        <f>SUM(AR14:AR15)</f>
        <v>594085.54</v>
      </c>
    </row>
    <row r="14" spans="1:44" s="9" customFormat="1" ht="51" customHeight="1" outlineLevel="2">
      <c r="A14" s="24"/>
      <c r="B14" s="55" t="s">
        <v>37</v>
      </c>
      <c r="C14" s="70" t="s">
        <v>28</v>
      </c>
      <c r="D14" s="56">
        <v>2012</v>
      </c>
      <c r="E14" s="56">
        <v>2014</v>
      </c>
      <c r="F14" s="56">
        <v>710</v>
      </c>
      <c r="G14" s="56">
        <v>71095</v>
      </c>
      <c r="H14" s="57">
        <f>SUM(I14:AQ14)</f>
        <v>38745</v>
      </c>
      <c r="I14" s="57">
        <v>12300</v>
      </c>
      <c r="J14" s="57">
        <v>9840</v>
      </c>
      <c r="K14" s="57">
        <v>16605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6"/>
      <c r="AR14" s="16">
        <f>SUM(J14:AQ14)</f>
        <v>26445</v>
      </c>
    </row>
    <row r="15" spans="1:44" s="9" customFormat="1" ht="36" customHeight="1" outlineLevel="2">
      <c r="A15" s="24"/>
      <c r="B15" s="67" t="s">
        <v>31</v>
      </c>
      <c r="C15" s="70" t="s">
        <v>28</v>
      </c>
      <c r="D15" s="32">
        <v>2012</v>
      </c>
      <c r="E15" s="58">
        <v>2020</v>
      </c>
      <c r="F15" s="59">
        <v>853</v>
      </c>
      <c r="G15" s="59">
        <v>85395</v>
      </c>
      <c r="H15" s="21">
        <f>SUM(I15:AQ15)</f>
        <v>660111.3</v>
      </c>
      <c r="I15" s="60">
        <v>92470.76</v>
      </c>
      <c r="J15" s="60">
        <v>214354.36</v>
      </c>
      <c r="K15" s="60">
        <v>188989.36</v>
      </c>
      <c r="L15" s="17">
        <v>164052.82</v>
      </c>
      <c r="M15" s="17">
        <v>56</v>
      </c>
      <c r="N15" s="17">
        <v>56</v>
      </c>
      <c r="O15" s="17">
        <v>56</v>
      </c>
      <c r="P15" s="17">
        <v>56</v>
      </c>
      <c r="Q15" s="17">
        <v>20</v>
      </c>
      <c r="R15" s="17">
        <v>0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6"/>
      <c r="AR15" s="16">
        <f>SUM(J15:AQ15)</f>
        <v>567640.54</v>
      </c>
    </row>
    <row r="16" spans="1:44" s="7" customFormat="1" ht="45" customHeight="1" hidden="1" outlineLevel="1">
      <c r="A16" s="23"/>
      <c r="B16" s="74" t="s">
        <v>18</v>
      </c>
      <c r="C16" s="75"/>
      <c r="D16" s="75"/>
      <c r="E16" s="75"/>
      <c r="F16" s="75"/>
      <c r="G16" s="76"/>
      <c r="H16" s="61">
        <f>H17+H18+H19+H20</f>
        <v>0</v>
      </c>
      <c r="I16" s="61">
        <f>I17+I18+J19+I20</f>
        <v>0</v>
      </c>
      <c r="J16" s="61">
        <f>J17+J18+J19+J20</f>
        <v>0</v>
      </c>
      <c r="K16" s="61">
        <f>K17+K18+K19+K20</f>
        <v>0</v>
      </c>
      <c r="L16" s="18">
        <f>L18+L20</f>
        <v>0</v>
      </c>
      <c r="M16" s="18">
        <f>M18+M20</f>
        <v>0</v>
      </c>
      <c r="N16" s="18">
        <f>N18+N20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s="7" customFormat="1" ht="15.75" customHeight="1" hidden="1" outlineLevel="1">
      <c r="A17" s="23"/>
      <c r="B17" s="62"/>
      <c r="C17" s="31"/>
      <c r="D17" s="46"/>
      <c r="E17" s="46"/>
      <c r="F17" s="46"/>
      <c r="G17" s="46"/>
      <c r="H17" s="21"/>
      <c r="I17" s="21"/>
      <c r="J17" s="21"/>
      <c r="K17" s="21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s="7" customFormat="1" ht="15.75" customHeight="1" hidden="1" outlineLevel="1" collapsed="1">
      <c r="A18" s="23"/>
      <c r="B18" s="45" t="s">
        <v>44</v>
      </c>
      <c r="C18" s="31" t="s">
        <v>28</v>
      </c>
      <c r="D18" s="63">
        <v>2008</v>
      </c>
      <c r="E18" s="63">
        <v>2013</v>
      </c>
      <c r="F18" s="63">
        <v>600</v>
      </c>
      <c r="G18" s="63">
        <v>60016</v>
      </c>
      <c r="H18" s="21">
        <v>0</v>
      </c>
      <c r="I18" s="21">
        <v>0</v>
      </c>
      <c r="J18" s="21">
        <v>0</v>
      </c>
      <c r="K18" s="21">
        <v>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>
        <f>SUM(J18:AQ18)</f>
        <v>0</v>
      </c>
    </row>
    <row r="19" spans="1:44" s="9" customFormat="1" ht="15.75" customHeight="1" hidden="1" outlineLevel="2">
      <c r="A19" s="24"/>
      <c r="B19" s="50" t="s">
        <v>31</v>
      </c>
      <c r="C19" s="31" t="s">
        <v>28</v>
      </c>
      <c r="D19" s="32">
        <v>2012</v>
      </c>
      <c r="E19" s="58">
        <v>2020</v>
      </c>
      <c r="F19" s="64">
        <v>853</v>
      </c>
      <c r="G19" s="64">
        <v>85395</v>
      </c>
      <c r="H19" s="21">
        <v>0</v>
      </c>
      <c r="I19" s="21">
        <v>0</v>
      </c>
      <c r="J19" s="21">
        <v>0</v>
      </c>
      <c r="K19" s="21">
        <v>0</v>
      </c>
      <c r="L19" s="17">
        <v>0</v>
      </c>
      <c r="M19" s="17"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6">
        <v>0</v>
      </c>
      <c r="AR19" s="16">
        <f>SUM(J19:AQ19)</f>
        <v>0</v>
      </c>
    </row>
    <row r="20" spans="1:44" ht="31.5" customHeight="1" hidden="1" outlineLevel="2">
      <c r="A20" s="25"/>
      <c r="B20" s="50"/>
      <c r="C20" s="31"/>
      <c r="D20" s="32"/>
      <c r="E20" s="58"/>
      <c r="F20" s="64"/>
      <c r="G20" s="64"/>
      <c r="H20" s="21">
        <f>SUM(I20:AQ20)</f>
        <v>0</v>
      </c>
      <c r="I20" s="60"/>
      <c r="J20" s="60"/>
      <c r="K20" s="60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6">
        <v>0</v>
      </c>
      <c r="AR20" s="16"/>
    </row>
    <row r="21" spans="1:44" s="52" customFormat="1" ht="18" customHeight="1" outlineLevel="2">
      <c r="A21" s="25"/>
      <c r="B21" s="74" t="s">
        <v>14</v>
      </c>
      <c r="C21" s="75"/>
      <c r="D21" s="75"/>
      <c r="E21" s="75"/>
      <c r="F21" s="75"/>
      <c r="G21" s="76"/>
      <c r="H21" s="61">
        <f>H22</f>
        <v>485235</v>
      </c>
      <c r="I21" s="65">
        <f>I22</f>
        <v>0</v>
      </c>
      <c r="J21" s="65">
        <f>J22</f>
        <v>212654.7</v>
      </c>
      <c r="K21" s="65">
        <f>K22</f>
        <v>272580.3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6"/>
      <c r="AR21" s="18">
        <f>SUM(AR22:AR22)</f>
        <v>485235</v>
      </c>
    </row>
    <row r="22" spans="1:44" s="52" customFormat="1" ht="48.75" customHeight="1" outlineLevel="2">
      <c r="A22" s="25"/>
      <c r="B22" s="55" t="s">
        <v>37</v>
      </c>
      <c r="C22" s="70" t="s">
        <v>28</v>
      </c>
      <c r="D22" s="56">
        <v>2012</v>
      </c>
      <c r="E22" s="56">
        <v>2014</v>
      </c>
      <c r="F22" s="56">
        <v>710</v>
      </c>
      <c r="G22" s="56">
        <v>71095</v>
      </c>
      <c r="H22" s="21">
        <f>SUM(I22:AQ22)</f>
        <v>485235</v>
      </c>
      <c r="I22" s="21">
        <v>0</v>
      </c>
      <c r="J22" s="21">
        <v>212654.7</v>
      </c>
      <c r="K22" s="21">
        <v>272580.3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6"/>
      <c r="AR22" s="16">
        <f>SUM(J22:AQ22)</f>
        <v>485235</v>
      </c>
    </row>
    <row r="23" spans="1:44" ht="28.5" customHeight="1" collapsed="1">
      <c r="A23" s="25"/>
      <c r="B23" s="91" t="s">
        <v>23</v>
      </c>
      <c r="C23" s="98"/>
      <c r="D23" s="98"/>
      <c r="E23" s="98"/>
      <c r="F23" s="98"/>
      <c r="G23" s="9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4.25" customHeight="1" hidden="1" outlineLevel="1">
      <c r="A24" s="25"/>
      <c r="B24" s="110" t="s">
        <v>13</v>
      </c>
      <c r="C24" s="111"/>
      <c r="D24" s="111"/>
      <c r="E24" s="111"/>
      <c r="F24" s="111"/>
      <c r="G24" s="1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s="7" customFormat="1" ht="15" customHeight="1" hidden="1" outlineLevel="1" collapsed="1">
      <c r="A25" s="23"/>
      <c r="B25" s="38" t="s">
        <v>19</v>
      </c>
      <c r="C25" s="77"/>
      <c r="D25" s="39"/>
      <c r="E25" s="38"/>
      <c r="F25" s="100" t="s">
        <v>0</v>
      </c>
      <c r="G25" s="10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s="7" customFormat="1" ht="15" customHeight="1" hidden="1" outlineLevel="2">
      <c r="A26" s="23"/>
      <c r="B26" s="40" t="s">
        <v>20</v>
      </c>
      <c r="C26" s="78"/>
      <c r="D26" s="39"/>
      <c r="E26" s="41"/>
      <c r="F26" s="42"/>
      <c r="G26" s="4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s="7" customFormat="1" ht="15" customHeight="1" hidden="1" outlineLevel="2">
      <c r="A27" s="23"/>
      <c r="B27" s="40" t="s">
        <v>20</v>
      </c>
      <c r="C27" s="79"/>
      <c r="D27" s="39"/>
      <c r="E27" s="41"/>
      <c r="F27" s="42"/>
      <c r="G27" s="4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7" customFormat="1" ht="15" customHeight="1" hidden="1" outlineLevel="1" collapsed="1">
      <c r="A28" s="23"/>
      <c r="B28" s="38" t="s">
        <v>21</v>
      </c>
      <c r="C28" s="77"/>
      <c r="D28" s="39"/>
      <c r="E28" s="38"/>
      <c r="F28" s="100" t="s">
        <v>0</v>
      </c>
      <c r="G28" s="101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s="7" customFormat="1" ht="15" customHeight="1" hidden="1" outlineLevel="2">
      <c r="A29" s="23"/>
      <c r="B29" s="40" t="s">
        <v>20</v>
      </c>
      <c r="C29" s="78"/>
      <c r="D29" s="39"/>
      <c r="E29" s="41"/>
      <c r="F29" s="41"/>
      <c r="G29" s="4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ht="14.25" customHeight="1" hidden="1" outlineLevel="2">
      <c r="A30" s="25"/>
      <c r="B30" s="43" t="s">
        <v>22</v>
      </c>
      <c r="C30" s="78"/>
      <c r="D30" s="39"/>
      <c r="E30" s="41"/>
      <c r="F30" s="44"/>
      <c r="G30" s="4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14.25" customHeight="1" hidden="1" outlineLevel="2">
      <c r="A31" s="25"/>
      <c r="B31" s="43"/>
      <c r="C31" s="79"/>
      <c r="D31" s="39"/>
      <c r="E31" s="41"/>
      <c r="F31" s="44"/>
      <c r="G31" s="4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ht="14.25" customHeight="1" hidden="1" outlineLevel="1">
      <c r="A32" s="25"/>
      <c r="B32" s="110" t="s">
        <v>14</v>
      </c>
      <c r="C32" s="111"/>
      <c r="D32" s="111"/>
      <c r="E32" s="111"/>
      <c r="F32" s="111"/>
      <c r="G32" s="1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7" customFormat="1" ht="15" customHeight="1" hidden="1" outlineLevel="1" collapsed="1">
      <c r="A33" s="23"/>
      <c r="B33" s="38" t="s">
        <v>19</v>
      </c>
      <c r="C33" s="77"/>
      <c r="D33" s="39"/>
      <c r="E33" s="38"/>
      <c r="F33" s="100" t="s">
        <v>0</v>
      </c>
      <c r="G33" s="101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s="7" customFormat="1" ht="15" customHeight="1" hidden="1" outlineLevel="2">
      <c r="A34" s="23"/>
      <c r="B34" s="40" t="s">
        <v>20</v>
      </c>
      <c r="C34" s="78"/>
      <c r="D34" s="39"/>
      <c r="E34" s="41"/>
      <c r="F34" s="42"/>
      <c r="G34" s="4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s="7" customFormat="1" ht="15" customHeight="1" hidden="1" outlineLevel="2">
      <c r="A35" s="23"/>
      <c r="B35" s="40" t="s">
        <v>20</v>
      </c>
      <c r="C35" s="79"/>
      <c r="D35" s="39"/>
      <c r="E35" s="41"/>
      <c r="F35" s="42"/>
      <c r="G35" s="4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s="7" customFormat="1" ht="15" customHeight="1" hidden="1" outlineLevel="1" collapsed="1">
      <c r="A36" s="23"/>
      <c r="B36" s="38" t="s">
        <v>21</v>
      </c>
      <c r="C36" s="77"/>
      <c r="D36" s="39"/>
      <c r="E36" s="38"/>
      <c r="F36" s="100" t="s">
        <v>0</v>
      </c>
      <c r="G36" s="10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s="7" customFormat="1" ht="15" customHeight="1" hidden="1" outlineLevel="2">
      <c r="A37" s="23"/>
      <c r="B37" s="40" t="s">
        <v>20</v>
      </c>
      <c r="C37" s="78"/>
      <c r="D37" s="39"/>
      <c r="E37" s="41"/>
      <c r="F37" s="41"/>
      <c r="G37" s="41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ht="14.25" customHeight="1" hidden="1" outlineLevel="2">
      <c r="A38" s="25"/>
      <c r="B38" s="43" t="s">
        <v>22</v>
      </c>
      <c r="C38" s="78"/>
      <c r="D38" s="39"/>
      <c r="E38" s="41"/>
      <c r="F38" s="44"/>
      <c r="G38" s="4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44" ht="14.25" customHeight="1" hidden="1" outlineLevel="2">
      <c r="A39" s="25"/>
      <c r="B39" s="43"/>
      <c r="C39" s="79"/>
      <c r="D39" s="39"/>
      <c r="E39" s="41"/>
      <c r="F39" s="44"/>
      <c r="G39" s="4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:44" ht="33" customHeight="1">
      <c r="A40" s="25"/>
      <c r="B40" s="91" t="s">
        <v>24</v>
      </c>
      <c r="C40" s="98"/>
      <c r="D40" s="98"/>
      <c r="E40" s="98"/>
      <c r="F40" s="98"/>
      <c r="G40" s="99"/>
      <c r="H40" s="14">
        <f aca="true" t="shared" si="7" ref="H40:N40">H41+H45</f>
        <v>2540000</v>
      </c>
      <c r="I40" s="14">
        <f t="shared" si="7"/>
        <v>433400</v>
      </c>
      <c r="J40" s="14">
        <f t="shared" si="7"/>
        <v>1712400</v>
      </c>
      <c r="K40" s="14">
        <f t="shared" si="7"/>
        <v>394200</v>
      </c>
      <c r="L40" s="14">
        <f t="shared" si="7"/>
        <v>0</v>
      </c>
      <c r="M40" s="14">
        <f t="shared" si="7"/>
        <v>0</v>
      </c>
      <c r="N40" s="14">
        <f t="shared" si="7"/>
        <v>0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>
        <v>0</v>
      </c>
      <c r="AR40" s="14">
        <f>AR41+AR45</f>
        <v>2106600</v>
      </c>
    </row>
    <row r="41" spans="1:44" ht="14.25" outlineLevel="1">
      <c r="A41" s="25"/>
      <c r="B41" s="83" t="s">
        <v>13</v>
      </c>
      <c r="C41" s="84"/>
      <c r="D41" s="84"/>
      <c r="E41" s="84"/>
      <c r="F41" s="84"/>
      <c r="G41" s="85"/>
      <c r="H41" s="14">
        <f>SUM(H42:H44)</f>
        <v>203000</v>
      </c>
      <c r="I41" s="14">
        <f>SUM(I42:I44)</f>
        <v>82400</v>
      </c>
      <c r="J41" s="14">
        <f>SUM(J42:J44)</f>
        <v>77400</v>
      </c>
      <c r="K41" s="14">
        <f>SUM(K42:K44)</f>
        <v>43200</v>
      </c>
      <c r="L41" s="14">
        <f>L42+L43+L44</f>
        <v>0</v>
      </c>
      <c r="M41" s="14">
        <f>M42+M44</f>
        <v>0</v>
      </c>
      <c r="N41" s="14">
        <f>N42+N44</f>
        <v>0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8">
        <f>SUM(AR42:AR44)</f>
        <v>120600</v>
      </c>
    </row>
    <row r="42" spans="1:44" ht="48.75" customHeight="1" hidden="1" outlineLevel="1">
      <c r="A42" s="25"/>
      <c r="B42" s="28" t="s">
        <v>37</v>
      </c>
      <c r="C42" s="29" t="s">
        <v>28</v>
      </c>
      <c r="D42" s="30">
        <v>2012</v>
      </c>
      <c r="E42" s="30">
        <v>2014</v>
      </c>
      <c r="F42" s="30">
        <v>710</v>
      </c>
      <c r="G42" s="30">
        <v>71095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  <c r="N42" s="19"/>
      <c r="O42" s="19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6">
        <f>SUM(J42:AQ42)</f>
        <v>0</v>
      </c>
    </row>
    <row r="43" spans="1:44" ht="36.75" customHeight="1" hidden="1" outlineLevel="1">
      <c r="A43" s="25"/>
      <c r="B43" s="28" t="s">
        <v>38</v>
      </c>
      <c r="C43" s="29" t="s">
        <v>28</v>
      </c>
      <c r="D43" s="30">
        <v>2012</v>
      </c>
      <c r="E43" s="30">
        <v>2013</v>
      </c>
      <c r="F43" s="30">
        <v>801</v>
      </c>
      <c r="G43" s="30">
        <v>80195</v>
      </c>
      <c r="H43" s="19">
        <v>0</v>
      </c>
      <c r="I43" s="19">
        <v>0</v>
      </c>
      <c r="J43" s="19">
        <v>0</v>
      </c>
      <c r="K43" s="19">
        <v>0</v>
      </c>
      <c r="L43" s="19"/>
      <c r="M43" s="19"/>
      <c r="N43" s="19"/>
      <c r="O43" s="19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6">
        <f>SUM(J43:AQ43)</f>
        <v>0</v>
      </c>
    </row>
    <row r="44" spans="1:44" ht="36.75" customHeight="1" outlineLevel="2">
      <c r="A44" s="25"/>
      <c r="B44" s="33" t="s">
        <v>41</v>
      </c>
      <c r="C44" s="69" t="s">
        <v>28</v>
      </c>
      <c r="D44" s="30">
        <v>2012</v>
      </c>
      <c r="E44" s="30">
        <v>2014</v>
      </c>
      <c r="F44" s="30">
        <v>801</v>
      </c>
      <c r="G44" s="30">
        <v>80104</v>
      </c>
      <c r="H44" s="21">
        <f>SUM(I44:AQ44)</f>
        <v>203000</v>
      </c>
      <c r="I44" s="21">
        <v>82400</v>
      </c>
      <c r="J44" s="21">
        <v>77400</v>
      </c>
      <c r="K44" s="16">
        <v>43200</v>
      </c>
      <c r="L44" s="16"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>
        <f>SUM(J44:AQ44)</f>
        <v>120600</v>
      </c>
    </row>
    <row r="45" spans="1:44" ht="16.5" customHeight="1" outlineLevel="1">
      <c r="A45" s="25"/>
      <c r="B45" s="105" t="s">
        <v>14</v>
      </c>
      <c r="C45" s="106"/>
      <c r="D45" s="106"/>
      <c r="E45" s="106"/>
      <c r="F45" s="106"/>
      <c r="G45" s="107"/>
      <c r="H45" s="18">
        <f>+SUM(H46:H53)</f>
        <v>2337000</v>
      </c>
      <c r="I45" s="18">
        <f>SUM(I46:I46)</f>
        <v>351000</v>
      </c>
      <c r="J45" s="18">
        <f>SUM(J46:J53)</f>
        <v>1635000</v>
      </c>
      <c r="K45" s="18">
        <f>SUM(K46:K53)</f>
        <v>351000</v>
      </c>
      <c r="L45" s="18">
        <f>SUM(L46:L53)</f>
        <v>0</v>
      </c>
      <c r="M45" s="18">
        <f>SUM(M48:M53)</f>
        <v>0</v>
      </c>
      <c r="N45" s="18">
        <f>SUM(N48:N53)</f>
        <v>0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>
        <f>SUM(AR46:AR53)</f>
        <v>1986000</v>
      </c>
    </row>
    <row r="46" spans="1:44" ht="42" customHeight="1" outlineLevel="1">
      <c r="A46" s="25"/>
      <c r="B46" s="45" t="s">
        <v>43</v>
      </c>
      <c r="C46" s="70" t="s">
        <v>28</v>
      </c>
      <c r="D46" s="46">
        <v>2012</v>
      </c>
      <c r="E46" s="46">
        <v>2014</v>
      </c>
      <c r="F46" s="46">
        <v>700</v>
      </c>
      <c r="G46" s="46">
        <v>70005</v>
      </c>
      <c r="H46" s="21">
        <f>SUM(I46:AQ46)</f>
        <v>2337000</v>
      </c>
      <c r="I46" s="21">
        <v>351000</v>
      </c>
      <c r="J46" s="21">
        <v>1635000</v>
      </c>
      <c r="K46" s="21">
        <v>351000</v>
      </c>
      <c r="L46" s="21">
        <v>0</v>
      </c>
      <c r="M46" s="18">
        <v>0</v>
      </c>
      <c r="N46" s="18">
        <v>0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>
        <f>SUM(J46:AQ46)</f>
        <v>1986000</v>
      </c>
    </row>
    <row r="47" spans="1:44" ht="84.75" customHeight="1" hidden="1" outlineLevel="1" collapsed="1">
      <c r="A47" s="25"/>
      <c r="B47" s="47" t="s">
        <v>42</v>
      </c>
      <c r="C47" s="31" t="s">
        <v>28</v>
      </c>
      <c r="D47" s="46">
        <v>2012</v>
      </c>
      <c r="E47" s="46">
        <v>2013</v>
      </c>
      <c r="F47" s="46">
        <v>600</v>
      </c>
      <c r="G47" s="46">
        <v>60016</v>
      </c>
      <c r="H47" s="21">
        <v>0</v>
      </c>
      <c r="I47" s="21">
        <v>55000</v>
      </c>
      <c r="J47" s="21">
        <v>0</v>
      </c>
      <c r="K47" s="21">
        <v>0</v>
      </c>
      <c r="L47" s="2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>
        <f>SUM(J47:AQ47)</f>
        <v>0</v>
      </c>
    </row>
    <row r="48" spans="1:44" ht="36.75" customHeight="1" hidden="1" outlineLevel="2">
      <c r="A48" s="25"/>
      <c r="B48" s="28" t="s">
        <v>37</v>
      </c>
      <c r="C48" s="29" t="s">
        <v>28</v>
      </c>
      <c r="D48" s="30">
        <v>2012</v>
      </c>
      <c r="E48" s="30">
        <v>2014</v>
      </c>
      <c r="F48" s="30">
        <v>710</v>
      </c>
      <c r="G48" s="30">
        <v>71095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>
        <v>0</v>
      </c>
      <c r="AR48" s="16">
        <f aca="true" t="shared" si="8" ref="AR48:AR53">SUM(J48:AQ48)</f>
        <v>0</v>
      </c>
    </row>
    <row r="49" spans="1:44" ht="51" customHeight="1" hidden="1" outlineLevel="2">
      <c r="A49" s="25"/>
      <c r="B49" s="45"/>
      <c r="C49" s="29"/>
      <c r="D49" s="30"/>
      <c r="E49" s="30"/>
      <c r="F49" s="30"/>
      <c r="G49" s="3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>
        <f t="shared" si="8"/>
        <v>0</v>
      </c>
    </row>
    <row r="50" spans="1:44" ht="48.75" customHeight="1" hidden="1" outlineLevel="2">
      <c r="A50" s="25"/>
      <c r="B50" s="33"/>
      <c r="C50" s="29"/>
      <c r="D50" s="34"/>
      <c r="E50" s="34"/>
      <c r="F50" s="48"/>
      <c r="G50" s="4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>
        <f t="shared" si="8"/>
        <v>0</v>
      </c>
    </row>
    <row r="51" spans="1:44" ht="7.5" customHeight="1" hidden="1" outlineLevel="2">
      <c r="A51" s="26"/>
      <c r="B51" s="37"/>
      <c r="C51" s="29"/>
      <c r="D51" s="34"/>
      <c r="E51" s="35"/>
      <c r="F51" s="36"/>
      <c r="G51" s="3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>
        <f t="shared" si="8"/>
        <v>0</v>
      </c>
    </row>
    <row r="52" spans="1:44" ht="6.75" customHeight="1" hidden="1" outlineLevel="2">
      <c r="A52" s="26"/>
      <c r="B52" s="43"/>
      <c r="C52" s="29"/>
      <c r="D52" s="34"/>
      <c r="E52" s="35"/>
      <c r="F52" s="36"/>
      <c r="G52" s="3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>
        <f t="shared" si="8"/>
        <v>0</v>
      </c>
    </row>
    <row r="53" spans="1:44" ht="10.5" customHeight="1" hidden="1" outlineLevel="2">
      <c r="A53" s="25"/>
      <c r="B53" s="33"/>
      <c r="C53" s="29"/>
      <c r="D53" s="34"/>
      <c r="E53" s="35"/>
      <c r="F53" s="36"/>
      <c r="G53" s="3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>
        <f t="shared" si="8"/>
        <v>0</v>
      </c>
    </row>
    <row r="54" spans="1:44" ht="54.75" customHeight="1">
      <c r="A54" s="25"/>
      <c r="B54" s="104" t="s">
        <v>25</v>
      </c>
      <c r="C54" s="108"/>
      <c r="D54" s="108"/>
      <c r="E54" s="108"/>
      <c r="F54" s="108"/>
      <c r="G54" s="109"/>
      <c r="H54" s="18">
        <f aca="true" t="shared" si="9" ref="H54:M54">H55</f>
        <v>2930000</v>
      </c>
      <c r="I54" s="18">
        <f t="shared" si="9"/>
        <v>180000</v>
      </c>
      <c r="J54" s="18">
        <f t="shared" si="9"/>
        <v>250000</v>
      </c>
      <c r="K54" s="18">
        <f t="shared" si="9"/>
        <v>250000</v>
      </c>
      <c r="L54" s="18">
        <f t="shared" si="9"/>
        <v>250000</v>
      </c>
      <c r="M54" s="18">
        <f t="shared" si="9"/>
        <v>250000</v>
      </c>
      <c r="N54" s="18">
        <f aca="true" t="shared" si="10" ref="N54:U54">N55</f>
        <v>250000</v>
      </c>
      <c r="O54" s="18">
        <f t="shared" si="10"/>
        <v>250000</v>
      </c>
      <c r="P54" s="18">
        <f t="shared" si="10"/>
        <v>250000</v>
      </c>
      <c r="Q54" s="18">
        <f t="shared" si="10"/>
        <v>250000</v>
      </c>
      <c r="R54" s="18">
        <f t="shared" si="10"/>
        <v>250000</v>
      </c>
      <c r="S54" s="18">
        <f t="shared" si="10"/>
        <v>250000</v>
      </c>
      <c r="T54" s="18">
        <f t="shared" si="10"/>
        <v>250000</v>
      </c>
      <c r="U54" s="18">
        <f t="shared" si="10"/>
        <v>0</v>
      </c>
      <c r="V54" s="18">
        <f>-V55</f>
        <v>0</v>
      </c>
      <c r="W54" s="18">
        <f>W55</f>
        <v>0</v>
      </c>
      <c r="X54" s="18">
        <f>X55</f>
        <v>0</v>
      </c>
      <c r="Y54" s="18">
        <f>Y55</f>
        <v>0</v>
      </c>
      <c r="Z54" s="18">
        <f>Z55</f>
        <v>0</v>
      </c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>
        <v>0</v>
      </c>
      <c r="AR54" s="18">
        <f>AR55</f>
        <v>2750000</v>
      </c>
    </row>
    <row r="55" spans="1:44" ht="17.25" customHeight="1" outlineLevel="1" collapsed="1">
      <c r="A55" s="25"/>
      <c r="B55" s="105" t="s">
        <v>13</v>
      </c>
      <c r="C55" s="106"/>
      <c r="D55" s="106"/>
      <c r="E55" s="106"/>
      <c r="F55" s="106"/>
      <c r="G55" s="107"/>
      <c r="H55" s="18">
        <f>SUM(H56:H60)</f>
        <v>2930000</v>
      </c>
      <c r="I55" s="18">
        <f>I56+I57+I58+I59+I60</f>
        <v>180000</v>
      </c>
      <c r="J55" s="18">
        <f>SUM(J56:J60)</f>
        <v>250000</v>
      </c>
      <c r="K55" s="18">
        <f>SUM(K56:K60)</f>
        <v>250000</v>
      </c>
      <c r="L55" s="18">
        <f>L56+L57+L58+L59+L60</f>
        <v>250000</v>
      </c>
      <c r="M55" s="18">
        <f aca="true" t="shared" si="11" ref="M55:Z55">SUM(M56:M60)</f>
        <v>250000</v>
      </c>
      <c r="N55" s="18">
        <f t="shared" si="11"/>
        <v>250000</v>
      </c>
      <c r="O55" s="18">
        <f t="shared" si="11"/>
        <v>250000</v>
      </c>
      <c r="P55" s="18">
        <f t="shared" si="11"/>
        <v>250000</v>
      </c>
      <c r="Q55" s="18">
        <f t="shared" si="11"/>
        <v>250000</v>
      </c>
      <c r="R55" s="18">
        <f t="shared" si="11"/>
        <v>250000</v>
      </c>
      <c r="S55" s="18">
        <f t="shared" si="11"/>
        <v>250000</v>
      </c>
      <c r="T55" s="18">
        <f t="shared" si="11"/>
        <v>250000</v>
      </c>
      <c r="U55" s="18">
        <f t="shared" si="11"/>
        <v>0</v>
      </c>
      <c r="V55" s="18">
        <f t="shared" si="11"/>
        <v>0</v>
      </c>
      <c r="W55" s="18">
        <f t="shared" si="11"/>
        <v>0</v>
      </c>
      <c r="X55" s="18">
        <f t="shared" si="11"/>
        <v>0</v>
      </c>
      <c r="Y55" s="18">
        <f t="shared" si="11"/>
        <v>0</v>
      </c>
      <c r="Z55" s="18">
        <f t="shared" si="11"/>
        <v>0</v>
      </c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>
        <f>SUM(AR56:AR60)</f>
        <v>2750000</v>
      </c>
    </row>
    <row r="56" spans="1:44" ht="36" customHeight="1" hidden="1" outlineLevel="2">
      <c r="A56" s="25"/>
      <c r="B56" s="49" t="s">
        <v>36</v>
      </c>
      <c r="C56" s="29" t="s">
        <v>28</v>
      </c>
      <c r="D56" s="34">
        <v>2012</v>
      </c>
      <c r="E56" s="34">
        <v>2013</v>
      </c>
      <c r="F56" s="48">
        <v>710</v>
      </c>
      <c r="G56" s="48">
        <v>71004</v>
      </c>
      <c r="H56" s="16">
        <v>0</v>
      </c>
      <c r="I56" s="16">
        <v>0</v>
      </c>
      <c r="J56" s="16">
        <v>0</v>
      </c>
      <c r="K56" s="16">
        <v>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>
        <f>SUM(J56:AQ56)</f>
        <v>0</v>
      </c>
    </row>
    <row r="57" spans="1:44" ht="36.75" customHeight="1" outlineLevel="2">
      <c r="A57" s="25"/>
      <c r="B57" s="67" t="s">
        <v>35</v>
      </c>
      <c r="C57" s="69" t="s">
        <v>28</v>
      </c>
      <c r="D57" s="32">
        <v>2012</v>
      </c>
      <c r="E57" s="32">
        <v>2023</v>
      </c>
      <c r="F57" s="32">
        <v>600</v>
      </c>
      <c r="G57" s="32">
        <v>60004</v>
      </c>
      <c r="H57" s="21">
        <f>SUM(I57:AQ57)</f>
        <v>2930000</v>
      </c>
      <c r="I57" s="21">
        <v>180000</v>
      </c>
      <c r="J57" s="21">
        <v>250000</v>
      </c>
      <c r="K57" s="21">
        <v>250000</v>
      </c>
      <c r="L57" s="16">
        <v>250000</v>
      </c>
      <c r="M57" s="16">
        <v>250000</v>
      </c>
      <c r="N57" s="16">
        <v>250000</v>
      </c>
      <c r="O57" s="16">
        <v>250000</v>
      </c>
      <c r="P57" s="16">
        <v>250000</v>
      </c>
      <c r="Q57" s="16">
        <v>250000</v>
      </c>
      <c r="R57" s="16">
        <v>250000</v>
      </c>
      <c r="S57" s="16">
        <v>250000</v>
      </c>
      <c r="T57" s="16">
        <v>250000</v>
      </c>
      <c r="U57" s="16">
        <v>0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>
        <f>SUM(J57:AQ57)</f>
        <v>2750000</v>
      </c>
    </row>
    <row r="58" spans="1:44" ht="36" customHeight="1" hidden="1" outlineLevel="2">
      <c r="A58" s="23"/>
      <c r="B58" s="37" t="s">
        <v>32</v>
      </c>
      <c r="C58" s="29" t="s">
        <v>28</v>
      </c>
      <c r="D58" s="34">
        <v>2012</v>
      </c>
      <c r="E58" s="34">
        <v>2013</v>
      </c>
      <c r="F58" s="48">
        <v>600</v>
      </c>
      <c r="G58" s="48">
        <v>60016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>
        <v>0</v>
      </c>
      <c r="AR58" s="16">
        <f>SUM(J58:AQ58)</f>
        <v>0</v>
      </c>
    </row>
    <row r="59" spans="1:44" ht="33" customHeight="1" hidden="1" outlineLevel="2">
      <c r="A59" s="25"/>
      <c r="B59" s="33" t="s">
        <v>33</v>
      </c>
      <c r="C59" s="29" t="s">
        <v>28</v>
      </c>
      <c r="D59" s="34">
        <v>2012</v>
      </c>
      <c r="E59" s="34">
        <v>2013</v>
      </c>
      <c r="F59" s="48">
        <v>900</v>
      </c>
      <c r="G59" s="48">
        <v>90003</v>
      </c>
      <c r="H59" s="16">
        <v>0</v>
      </c>
      <c r="I59" s="16">
        <v>0</v>
      </c>
      <c r="J59" s="16">
        <v>0</v>
      </c>
      <c r="K59" s="16">
        <v>0</v>
      </c>
      <c r="L59" s="16"/>
      <c r="M59" s="16">
        <v>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>
        <v>0</v>
      </c>
      <c r="AR59" s="16">
        <f aca="true" t="shared" si="12" ref="AR59:AR64">SUM(J59:AQ59)</f>
        <v>0</v>
      </c>
    </row>
    <row r="60" spans="1:44" s="7" customFormat="1" ht="5.25" customHeight="1" hidden="1" outlineLevel="2">
      <c r="A60" s="23"/>
      <c r="B60" s="33" t="s">
        <v>34</v>
      </c>
      <c r="C60" s="29" t="s">
        <v>28</v>
      </c>
      <c r="D60" s="34">
        <v>2012</v>
      </c>
      <c r="E60" s="34">
        <v>2013</v>
      </c>
      <c r="F60" s="48">
        <v>700</v>
      </c>
      <c r="G60" s="48">
        <v>70004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>
        <f t="shared" si="12"/>
        <v>0</v>
      </c>
    </row>
    <row r="61" spans="1:44" ht="28.5" customHeight="1">
      <c r="A61" s="25"/>
      <c r="B61" s="104" t="s">
        <v>26</v>
      </c>
      <c r="C61" s="92"/>
      <c r="D61" s="92"/>
      <c r="E61" s="92"/>
      <c r="F61" s="92"/>
      <c r="G61" s="93"/>
      <c r="H61" s="18">
        <f aca="true" t="shared" si="13" ref="H61:AJ61">H62</f>
        <v>1458000</v>
      </c>
      <c r="I61" s="18">
        <f t="shared" si="13"/>
        <v>0</v>
      </c>
      <c r="J61" s="18">
        <f t="shared" si="13"/>
        <v>110000</v>
      </c>
      <c r="K61" s="18">
        <f t="shared" si="13"/>
        <v>110000</v>
      </c>
      <c r="L61" s="18">
        <f t="shared" si="13"/>
        <v>110000</v>
      </c>
      <c r="M61" s="18">
        <f t="shared" si="13"/>
        <v>110000</v>
      </c>
      <c r="N61" s="18">
        <f t="shared" si="13"/>
        <v>110000</v>
      </c>
      <c r="O61" s="18">
        <f t="shared" si="13"/>
        <v>110000</v>
      </c>
      <c r="P61" s="18">
        <f t="shared" si="13"/>
        <v>110000</v>
      </c>
      <c r="Q61" s="18">
        <f t="shared" si="13"/>
        <v>110000</v>
      </c>
      <c r="R61" s="18">
        <f t="shared" si="13"/>
        <v>101000</v>
      </c>
      <c r="S61" s="18">
        <f t="shared" si="13"/>
        <v>59000</v>
      </c>
      <c r="T61" s="18">
        <f t="shared" si="13"/>
        <v>59000</v>
      </c>
      <c r="U61" s="18">
        <f t="shared" si="13"/>
        <v>59000</v>
      </c>
      <c r="V61" s="18">
        <f t="shared" si="13"/>
        <v>59000</v>
      </c>
      <c r="W61" s="18">
        <f t="shared" si="13"/>
        <v>59000</v>
      </c>
      <c r="X61" s="18">
        <f t="shared" si="13"/>
        <v>59000</v>
      </c>
      <c r="Y61" s="18">
        <f t="shared" si="13"/>
        <v>59000</v>
      </c>
      <c r="Z61" s="18">
        <f t="shared" si="13"/>
        <v>64000</v>
      </c>
      <c r="AA61" s="18">
        <f t="shared" si="13"/>
        <v>0</v>
      </c>
      <c r="AB61" s="18">
        <f t="shared" si="13"/>
        <v>0</v>
      </c>
      <c r="AC61" s="18">
        <f t="shared" si="13"/>
        <v>0</v>
      </c>
      <c r="AD61" s="18">
        <f t="shared" si="13"/>
        <v>0</v>
      </c>
      <c r="AE61" s="18">
        <f t="shared" si="13"/>
        <v>0</v>
      </c>
      <c r="AF61" s="18">
        <f t="shared" si="13"/>
        <v>0</v>
      </c>
      <c r="AG61" s="18">
        <f t="shared" si="13"/>
        <v>0</v>
      </c>
      <c r="AH61" s="18">
        <f t="shared" si="13"/>
        <v>0</v>
      </c>
      <c r="AI61" s="18">
        <f t="shared" si="13"/>
        <v>0</v>
      </c>
      <c r="AJ61" s="18">
        <f t="shared" si="13"/>
        <v>0</v>
      </c>
      <c r="AK61" s="18">
        <f aca="true" t="shared" si="14" ref="AK61:AQ61">AK62</f>
        <v>0</v>
      </c>
      <c r="AL61" s="20">
        <f t="shared" si="14"/>
        <v>0</v>
      </c>
      <c r="AM61" s="20">
        <f t="shared" si="14"/>
        <v>0</v>
      </c>
      <c r="AN61" s="18">
        <f t="shared" si="14"/>
        <v>0</v>
      </c>
      <c r="AO61" s="18">
        <f t="shared" si="14"/>
        <v>0</v>
      </c>
      <c r="AP61" s="18">
        <f t="shared" si="14"/>
        <v>0</v>
      </c>
      <c r="AQ61" s="18">
        <f t="shared" si="14"/>
        <v>0</v>
      </c>
      <c r="AR61" s="18">
        <f t="shared" si="12"/>
        <v>1458000</v>
      </c>
    </row>
    <row r="62" spans="1:45" ht="14.25" outlineLevel="1">
      <c r="A62" s="25"/>
      <c r="B62" s="105" t="s">
        <v>13</v>
      </c>
      <c r="C62" s="106"/>
      <c r="D62" s="106"/>
      <c r="E62" s="106"/>
      <c r="F62" s="106"/>
      <c r="G62" s="107"/>
      <c r="H62" s="18">
        <f>SUM(H63:H64)</f>
        <v>1458000</v>
      </c>
      <c r="I62" s="18">
        <f>I63+I64</f>
        <v>0</v>
      </c>
      <c r="J62" s="18">
        <f>J63+J64</f>
        <v>110000</v>
      </c>
      <c r="K62" s="18">
        <f>K63+K64</f>
        <v>110000</v>
      </c>
      <c r="L62" s="18">
        <f>L63+L64</f>
        <v>110000</v>
      </c>
      <c r="M62" s="18">
        <f>+M63+M64</f>
        <v>110000</v>
      </c>
      <c r="N62" s="18">
        <f aca="true" t="shared" si="15" ref="N62:Z62">N63+N64</f>
        <v>110000</v>
      </c>
      <c r="O62" s="18">
        <f t="shared" si="15"/>
        <v>110000</v>
      </c>
      <c r="P62" s="18">
        <f t="shared" si="15"/>
        <v>110000</v>
      </c>
      <c r="Q62" s="18">
        <f t="shared" si="15"/>
        <v>110000</v>
      </c>
      <c r="R62" s="18">
        <f t="shared" si="15"/>
        <v>101000</v>
      </c>
      <c r="S62" s="18">
        <f t="shared" si="15"/>
        <v>59000</v>
      </c>
      <c r="T62" s="18">
        <f t="shared" si="15"/>
        <v>59000</v>
      </c>
      <c r="U62" s="18">
        <f t="shared" si="15"/>
        <v>59000</v>
      </c>
      <c r="V62" s="18">
        <f t="shared" si="15"/>
        <v>59000</v>
      </c>
      <c r="W62" s="18">
        <f t="shared" si="15"/>
        <v>59000</v>
      </c>
      <c r="X62" s="18">
        <f t="shared" si="15"/>
        <v>59000</v>
      </c>
      <c r="Y62" s="18">
        <f t="shared" si="15"/>
        <v>59000</v>
      </c>
      <c r="Z62" s="18">
        <f t="shared" si="15"/>
        <v>64000</v>
      </c>
      <c r="AA62" s="18">
        <f>-AA63+AA64</f>
        <v>0</v>
      </c>
      <c r="AB62" s="18">
        <f>AB63+AB64</f>
        <v>0</v>
      </c>
      <c r="AC62" s="18">
        <f>AC63+AC64</f>
        <v>0</v>
      </c>
      <c r="AD62" s="18">
        <f>AD63+AD64</f>
        <v>0</v>
      </c>
      <c r="AE62" s="18">
        <f>+AE63+AE64</f>
        <v>0</v>
      </c>
      <c r="AF62" s="18">
        <f aca="true" t="shared" si="16" ref="AF62:AQ62">AF63+AF64</f>
        <v>0</v>
      </c>
      <c r="AG62" s="18">
        <f t="shared" si="16"/>
        <v>0</v>
      </c>
      <c r="AH62" s="18">
        <f t="shared" si="16"/>
        <v>0</v>
      </c>
      <c r="AI62" s="18">
        <f t="shared" si="16"/>
        <v>0</v>
      </c>
      <c r="AJ62" s="18">
        <f t="shared" si="16"/>
        <v>0</v>
      </c>
      <c r="AK62" s="18">
        <f t="shared" si="16"/>
        <v>0</v>
      </c>
      <c r="AL62" s="18">
        <f t="shared" si="16"/>
        <v>0</v>
      </c>
      <c r="AM62" s="18">
        <f t="shared" si="16"/>
        <v>0</v>
      </c>
      <c r="AN62" s="18">
        <f t="shared" si="16"/>
        <v>0</v>
      </c>
      <c r="AO62" s="18">
        <f t="shared" si="16"/>
        <v>0</v>
      </c>
      <c r="AP62" s="18">
        <f t="shared" si="16"/>
        <v>0</v>
      </c>
      <c r="AQ62" s="18">
        <f t="shared" si="16"/>
        <v>0</v>
      </c>
      <c r="AR62" s="18">
        <f t="shared" si="12"/>
        <v>1458000</v>
      </c>
      <c r="AS62" s="10"/>
    </row>
    <row r="63" spans="1:44" ht="40.5" customHeight="1">
      <c r="A63" s="25"/>
      <c r="B63" s="68" t="s">
        <v>29</v>
      </c>
      <c r="C63" s="69" t="s">
        <v>28</v>
      </c>
      <c r="D63" s="32">
        <v>2003</v>
      </c>
      <c r="E63" s="32">
        <v>2021</v>
      </c>
      <c r="F63" s="34">
        <v>757</v>
      </c>
      <c r="G63" s="34">
        <v>75704</v>
      </c>
      <c r="H63" s="16">
        <f>SUM(I63:AQ63)</f>
        <v>450000</v>
      </c>
      <c r="I63" s="16">
        <v>0</v>
      </c>
      <c r="J63" s="16">
        <v>51000</v>
      </c>
      <c r="K63" s="16">
        <v>51000</v>
      </c>
      <c r="L63" s="16">
        <v>51000</v>
      </c>
      <c r="M63" s="16">
        <v>51000</v>
      </c>
      <c r="N63" s="16">
        <v>51000</v>
      </c>
      <c r="O63" s="16">
        <v>51000</v>
      </c>
      <c r="P63" s="16">
        <v>51000</v>
      </c>
      <c r="Q63" s="16">
        <v>51000</v>
      </c>
      <c r="R63" s="16">
        <v>42000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>
        <v>0</v>
      </c>
      <c r="AR63" s="16">
        <f>SUM(I63:AQ63)</f>
        <v>450000</v>
      </c>
    </row>
    <row r="64" spans="1:44" ht="41.25" customHeight="1">
      <c r="A64" s="25"/>
      <c r="B64" s="68" t="s">
        <v>29</v>
      </c>
      <c r="C64" s="69" t="s">
        <v>28</v>
      </c>
      <c r="D64" s="32">
        <v>2010</v>
      </c>
      <c r="E64" s="32">
        <v>2029</v>
      </c>
      <c r="F64" s="34">
        <v>757</v>
      </c>
      <c r="G64" s="34">
        <v>75704</v>
      </c>
      <c r="H64" s="16">
        <f>SUM(I64:AQ64)</f>
        <v>1008000</v>
      </c>
      <c r="I64" s="16">
        <v>0</v>
      </c>
      <c r="J64" s="16">
        <v>59000</v>
      </c>
      <c r="K64" s="16">
        <v>59000</v>
      </c>
      <c r="L64" s="16">
        <v>59000</v>
      </c>
      <c r="M64" s="16">
        <v>59000</v>
      </c>
      <c r="N64" s="16">
        <v>59000</v>
      </c>
      <c r="O64" s="16">
        <v>59000</v>
      </c>
      <c r="P64" s="16">
        <v>59000</v>
      </c>
      <c r="Q64" s="16">
        <v>59000</v>
      </c>
      <c r="R64" s="16">
        <v>59000</v>
      </c>
      <c r="S64" s="16">
        <v>59000</v>
      </c>
      <c r="T64" s="16">
        <v>59000</v>
      </c>
      <c r="U64" s="16">
        <v>59000</v>
      </c>
      <c r="V64" s="16">
        <v>59000</v>
      </c>
      <c r="W64" s="16">
        <v>59000</v>
      </c>
      <c r="X64" s="16">
        <v>59000</v>
      </c>
      <c r="Y64" s="16">
        <v>59000</v>
      </c>
      <c r="Z64" s="16">
        <v>64000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f t="shared" si="12"/>
        <v>1008000</v>
      </c>
    </row>
    <row r="65" ht="12" customHeight="1"/>
    <row r="66" ht="10.5" customHeight="1"/>
    <row r="67" spans="25:44" ht="14.25" customHeight="1">
      <c r="Y67" s="103" t="s">
        <v>40</v>
      </c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</row>
    <row r="68" spans="25:44" ht="14.25"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4"/>
      <c r="AQ68" s="54"/>
      <c r="AR68" s="54"/>
    </row>
    <row r="69" spans="25:44" ht="14.25">
      <c r="Y69" s="102" t="s">
        <v>39</v>
      </c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</row>
    <row r="70" ht="14.25">
      <c r="U70" s="51"/>
    </row>
    <row r="73" ht="14.25">
      <c r="W73" s="51"/>
    </row>
  </sheetData>
  <sheetProtection/>
  <mergeCells count="42">
    <mergeCell ref="B23:G23"/>
    <mergeCell ref="D3:E3"/>
    <mergeCell ref="B21:G21"/>
    <mergeCell ref="B9:G9"/>
    <mergeCell ref="B24:G24"/>
    <mergeCell ref="B3:B4"/>
    <mergeCell ref="Y69:AR69"/>
    <mergeCell ref="Y67:AR67"/>
    <mergeCell ref="B61:G61"/>
    <mergeCell ref="B62:G62"/>
    <mergeCell ref="F36:G36"/>
    <mergeCell ref="B41:G41"/>
    <mergeCell ref="B54:G54"/>
    <mergeCell ref="B55:G55"/>
    <mergeCell ref="B45:G45"/>
    <mergeCell ref="C36:C39"/>
    <mergeCell ref="B40:G40"/>
    <mergeCell ref="C28:C31"/>
    <mergeCell ref="F25:G25"/>
    <mergeCell ref="F33:G33"/>
    <mergeCell ref="F28:G28"/>
    <mergeCell ref="C33:C35"/>
    <mergeCell ref="B32:G32"/>
    <mergeCell ref="V2:AR2"/>
    <mergeCell ref="B12:G12"/>
    <mergeCell ref="B10:G10"/>
    <mergeCell ref="B11:G11"/>
    <mergeCell ref="H3:H4"/>
    <mergeCell ref="F3:G3"/>
    <mergeCell ref="AR3:AR4"/>
    <mergeCell ref="J3:AQ3"/>
    <mergeCell ref="B8:G8"/>
    <mergeCell ref="B1:I1"/>
    <mergeCell ref="I3:I4"/>
    <mergeCell ref="B16:G16"/>
    <mergeCell ref="C25:C27"/>
    <mergeCell ref="A2:I2"/>
    <mergeCell ref="A3:A4"/>
    <mergeCell ref="C3:C4"/>
    <mergeCell ref="B13:G13"/>
    <mergeCell ref="B6:G6"/>
    <mergeCell ref="B7:G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........................Rady Miasta Brzeziny z dnia ..........................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2012-12-31T14:16:58Z</cp:lastPrinted>
  <dcterms:created xsi:type="dcterms:W3CDTF">2010-09-17T02:30:46Z</dcterms:created>
  <dcterms:modified xsi:type="dcterms:W3CDTF">2012-12-31T14:33:39Z</dcterms:modified>
  <cp:category/>
  <cp:version/>
  <cp:contentType/>
  <cp:contentStatus/>
</cp:coreProperties>
</file>