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<sst xmlns="http://schemas.openxmlformats.org/spreadsheetml/2006/main" count="66" uniqueCount="38">
  <si>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</si>
  <si>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</si>
  <si>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</si>
  <si>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</si>
  <si>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</si>
  <si>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</si>
  <si>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</si>
  <si>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</si>
  <si>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</si>
  <si>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</si>
  <si>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</si>
  <si>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</si>
  <si>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</si>
  <si>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</si>
  <si>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</si>
  <si>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</si>
  <si>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</si>
  <si>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</si>
  <si>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</si>
  <si>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</si>
  <si>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</si>
  <si>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</si>
  <si>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</si>
  <si>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</si>
  <si>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</si>
  <si>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</si>
  <si>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</si>
  <si>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</si>
  <si>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</si>
  <si>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</si>
  <si>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</si>
  <si>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</si>
  <si>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Przedszkole oknem na świat</t>
  </si>
  <si>
    <t xml:space="preserve">Zakup nieruchomości położonej w Brzezinach przy ul. Sienkiewicza 10/12 </t>
  </si>
  <si>
    <t>Budowa i przebudowa ulic w osiedlu „Szydłowiec” w Brzezinach wraz z budową sieci kanalizacji deszczowej</t>
  </si>
  <si>
    <r>
      <t xml:space="preserve">                                       </t>
    </r>
    <r>
      <rPr>
        <b/>
        <sz val="12"/>
        <color indexed="8"/>
        <rFont val="Czcionka tekstu podstawowego"/>
        <family val="2"/>
      </rPr>
      <t xml:space="preserve"> limity wydatków w poszczególnych latach (wszystkie lata)</t>
    </r>
  </si>
  <si>
    <t xml:space="preserve">Zmiana miejscowego planu zagospodarowania przestrzennego </t>
  </si>
  <si>
    <t>Wykaz przedsięzięć do WPF na lata 2013-2022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</si>
</sst>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9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zcionka tekstu podstawowego"/>
      <family val="0"/>
    </font>
    <font>
      <b/>
      <sz val="12"/>
      <name val="Times New Roman"/>
      <family val="1"/>
    </font>
    <font>
      <b/>
      <sz val="12"/>
      <name val="Czcionka tekstu podstawowego"/>
      <family val="0"/>
    </font>
    <font>
      <i/>
      <sz val="12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Czcionka tekstu podstawowego"/>
      <family val="2"/>
    </font>
    <font>
      <sz val="8"/>
      <color theme="1"/>
      <name val="Times New Roman"/>
      <family val="1"/>
    </font>
    <font>
      <sz val="14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2" fontId="5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64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65" fillId="33" borderId="10" xfId="0" applyFont="1" applyFill="1" applyBorder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/>
    </xf>
    <xf numFmtId="2" fontId="18" fillId="33" borderId="10" xfId="0" applyNumberFormat="1" applyFont="1" applyFill="1" applyBorder="1" applyAlignment="1">
      <alignment wrapText="1"/>
    </xf>
    <xf numFmtId="2" fontId="18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2" fontId="23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left"/>
    </xf>
    <xf numFmtId="0" fontId="65" fillId="0" borderId="10" xfId="0" applyFont="1" applyBorder="1" applyAlignment="1">
      <alignment/>
    </xf>
    <xf numFmtId="2" fontId="25" fillId="33" borderId="10" xfId="0" applyNumberFormat="1" applyFont="1" applyFill="1" applyBorder="1" applyAlignment="1">
      <alignment wrapText="1"/>
    </xf>
    <xf numFmtId="0" fontId="65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0" fillId="0" borderId="0" xfId="0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left"/>
    </xf>
    <xf numFmtId="0" fontId="24" fillId="33" borderId="13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center" wrapText="1"/>
    </xf>
    <xf numFmtId="0" fontId="15" fillId="0" borderId="17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7" fillId="0" borderId="17" xfId="0" applyFont="1" applyBorder="1" applyAlignment="1">
      <alignment horizontal="left" wrapText="1"/>
    </xf>
    <xf numFmtId="0" fontId="67" fillId="0" borderId="17" xfId="0" applyFont="1" applyBorder="1" applyAlignment="1">
      <alignment wrapText="1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62"/>
  <sheetViews>
    <sheetView tabSelected="1" zoomScalePageLayoutView="0" workbookViewId="0" topLeftCell="A1">
      <pane xSplit="7" ySplit="5" topLeftCell="M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S3" sqref="AS3"/>
    </sheetView>
  </sheetViews>
  <sheetFormatPr defaultColWidth="8.796875" defaultRowHeight="14.25" outlineLevelRow="2"/>
  <cols>
    <col min="1" max="1" width="2.59765625" style="0" customWidth="1"/>
    <col min="2" max="2" width="21.09765625" style="0" customWidth="1"/>
    <col min="3" max="3" width="6.69921875" style="0" customWidth="1"/>
    <col min="4" max="5" width="4.69921875" style="0" customWidth="1"/>
    <col min="6" max="6" width="3.8984375" style="0" customWidth="1"/>
    <col min="7" max="7" width="7.5" style="0" customWidth="1"/>
    <col min="8" max="8" width="13.69921875" style="0" customWidth="1"/>
    <col min="9" max="9" width="13.5" style="0" customWidth="1"/>
    <col min="10" max="10" width="14.09765625" style="0" customWidth="1"/>
    <col min="11" max="11" width="13.09765625" style="0" customWidth="1"/>
    <col min="12" max="12" width="12.59765625" style="0" customWidth="1"/>
    <col min="13" max="13" width="10.59765625" style="0" customWidth="1"/>
    <col min="14" max="14" width="8.59765625" style="0" customWidth="1"/>
    <col min="15" max="15" width="9.19921875" style="0" customWidth="1"/>
    <col min="16" max="16" width="9.5" style="0" customWidth="1"/>
    <col min="17" max="17" width="9.59765625" style="0" customWidth="1"/>
    <col min="18" max="18" width="8.19921875" style="0" hidden="1" customWidth="1"/>
    <col min="19" max="19" width="8.3984375" style="0" hidden="1" customWidth="1"/>
    <col min="20" max="20" width="8.19921875" style="0" hidden="1" customWidth="1"/>
    <col min="21" max="21" width="7.3984375" style="0" hidden="1" customWidth="1"/>
    <col min="22" max="22" width="7.19921875" style="0" hidden="1" customWidth="1"/>
    <col min="23" max="23" width="7.5" style="0" hidden="1" customWidth="1"/>
    <col min="24" max="24" width="7.09765625" style="0" hidden="1" customWidth="1"/>
    <col min="25" max="25" width="7.59765625" style="0" hidden="1" customWidth="1"/>
    <col min="26" max="26" width="7.8984375" style="0" hidden="1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14.09765625" style="0" customWidth="1"/>
  </cols>
  <sheetData>
    <row r="1" spans="2:11" s="1" customFormat="1" ht="30" customHeight="1">
      <c r="B1" s="111" t="s">
        <v>25</v>
      </c>
      <c r="C1" s="112"/>
      <c r="D1" s="112"/>
      <c r="E1" s="112"/>
      <c r="F1" s="112"/>
      <c r="G1" s="112"/>
      <c r="H1" s="112"/>
      <c r="I1" s="112"/>
      <c r="J1" s="2"/>
      <c r="K1" s="6" t="s">
        <v>27</v>
      </c>
    </row>
    <row r="2" spans="1:44" s="1" customFormat="1" ht="19.5" customHeight="1">
      <c r="A2" s="113" t="s">
        <v>37</v>
      </c>
      <c r="B2" s="114"/>
      <c r="C2" s="114"/>
      <c r="D2" s="114"/>
      <c r="E2" s="114"/>
      <c r="F2" s="114"/>
      <c r="G2" s="114"/>
      <c r="H2" s="114"/>
      <c r="I2" s="114"/>
      <c r="V2" s="104"/>
      <c r="W2" s="104"/>
      <c r="X2" s="104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4" s="1" customFormat="1" ht="60" customHeight="1">
      <c r="A3" s="83" t="s">
        <v>1</v>
      </c>
      <c r="B3" s="83" t="s">
        <v>25</v>
      </c>
      <c r="C3" s="83" t="s">
        <v>2</v>
      </c>
      <c r="D3" s="83" t="s">
        <v>3</v>
      </c>
      <c r="E3" s="83"/>
      <c r="F3" s="83" t="s">
        <v>4</v>
      </c>
      <c r="G3" s="83"/>
      <c r="H3" s="83" t="s">
        <v>5</v>
      </c>
      <c r="I3" s="83" t="s">
        <v>6</v>
      </c>
      <c r="J3" s="108" t="s">
        <v>35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10"/>
      <c r="AR3" s="83" t="s">
        <v>7</v>
      </c>
    </row>
    <row r="4" spans="1:44" s="1" customFormat="1" ht="30">
      <c r="A4" s="83"/>
      <c r="B4" s="83"/>
      <c r="C4" s="83"/>
      <c r="D4" s="32" t="s">
        <v>8</v>
      </c>
      <c r="E4" s="32" t="s">
        <v>9</v>
      </c>
      <c r="F4" s="32" t="s">
        <v>10</v>
      </c>
      <c r="G4" s="32" t="s">
        <v>11</v>
      </c>
      <c r="H4" s="83"/>
      <c r="I4" s="83"/>
      <c r="J4" s="33">
        <v>2013</v>
      </c>
      <c r="K4" s="33">
        <v>2014</v>
      </c>
      <c r="L4" s="33">
        <v>2015</v>
      </c>
      <c r="M4" s="33">
        <v>2016</v>
      </c>
      <c r="N4" s="33">
        <v>2017</v>
      </c>
      <c r="O4" s="33">
        <v>2018</v>
      </c>
      <c r="P4" s="33">
        <v>2019</v>
      </c>
      <c r="Q4" s="33">
        <v>2020</v>
      </c>
      <c r="R4" s="33">
        <v>2021</v>
      </c>
      <c r="S4" s="33">
        <v>2022</v>
      </c>
      <c r="T4" s="33">
        <v>2023</v>
      </c>
      <c r="U4" s="33">
        <v>2024</v>
      </c>
      <c r="V4" s="33">
        <v>2025</v>
      </c>
      <c r="W4" s="33">
        <v>2026</v>
      </c>
      <c r="X4" s="33">
        <v>2027</v>
      </c>
      <c r="Y4" s="33">
        <v>2028</v>
      </c>
      <c r="Z4" s="33">
        <v>2029</v>
      </c>
      <c r="AA4" s="32">
        <v>2029</v>
      </c>
      <c r="AB4" s="32">
        <v>2030</v>
      </c>
      <c r="AC4" s="32">
        <v>2031</v>
      </c>
      <c r="AD4" s="32">
        <v>2032</v>
      </c>
      <c r="AE4" s="32">
        <v>2033</v>
      </c>
      <c r="AF4" s="32">
        <v>2034</v>
      </c>
      <c r="AG4" s="32">
        <v>2035</v>
      </c>
      <c r="AH4" s="32">
        <v>2036</v>
      </c>
      <c r="AI4" s="32">
        <v>2037</v>
      </c>
      <c r="AJ4" s="32">
        <v>2038</v>
      </c>
      <c r="AK4" s="32">
        <v>2039</v>
      </c>
      <c r="AL4" s="32">
        <v>2040</v>
      </c>
      <c r="AM4" s="32">
        <v>2041</v>
      </c>
      <c r="AN4" s="32">
        <v>2042</v>
      </c>
      <c r="AO4" s="32">
        <v>2043</v>
      </c>
      <c r="AP4" s="32">
        <v>2044</v>
      </c>
      <c r="AQ4" s="32">
        <v>2045</v>
      </c>
      <c r="AR4" s="83"/>
    </row>
    <row r="5" spans="1:44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9</v>
      </c>
      <c r="I5" s="31">
        <v>10</v>
      </c>
      <c r="J5" s="31">
        <v>11</v>
      </c>
      <c r="K5" s="31">
        <v>12</v>
      </c>
      <c r="L5" s="31">
        <v>13</v>
      </c>
      <c r="M5" s="31">
        <v>14</v>
      </c>
      <c r="N5" s="31">
        <v>15</v>
      </c>
      <c r="O5" s="31">
        <v>16</v>
      </c>
      <c r="P5" s="31">
        <v>17</v>
      </c>
      <c r="Q5" s="31">
        <v>18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>
        <v>19</v>
      </c>
    </row>
    <row r="6" spans="1:44" s="3" customFormat="1" ht="18" customHeight="1">
      <c r="A6" s="34"/>
      <c r="B6" s="115" t="s">
        <v>12</v>
      </c>
      <c r="C6" s="116"/>
      <c r="D6" s="116"/>
      <c r="E6" s="116"/>
      <c r="F6" s="116"/>
      <c r="G6" s="117"/>
      <c r="H6" s="35">
        <f aca="true" t="shared" si="0" ref="H6:X6">H7+H8</f>
        <v>4596315.2</v>
      </c>
      <c r="I6" s="35">
        <f t="shared" si="0"/>
        <v>508116.31</v>
      </c>
      <c r="J6" s="36">
        <f t="shared" si="0"/>
        <v>2818592.26</v>
      </c>
      <c r="K6" s="36">
        <f t="shared" si="0"/>
        <v>1105309.81</v>
      </c>
      <c r="L6" s="35">
        <f t="shared" si="0"/>
        <v>164052.82</v>
      </c>
      <c r="M6" s="35">
        <f t="shared" si="0"/>
        <v>56</v>
      </c>
      <c r="N6" s="35">
        <f t="shared" si="0"/>
        <v>56</v>
      </c>
      <c r="O6" s="35">
        <f t="shared" si="0"/>
        <v>56</v>
      </c>
      <c r="P6" s="35">
        <f t="shared" si="0"/>
        <v>56</v>
      </c>
      <c r="Q6" s="35">
        <f t="shared" si="0"/>
        <v>20</v>
      </c>
      <c r="R6" s="35">
        <f t="shared" si="0"/>
        <v>0</v>
      </c>
      <c r="S6" s="35">
        <f t="shared" si="0"/>
        <v>0</v>
      </c>
      <c r="T6" s="35">
        <f t="shared" si="0"/>
        <v>0</v>
      </c>
      <c r="U6" s="35">
        <f t="shared" si="0"/>
        <v>0</v>
      </c>
      <c r="V6" s="35">
        <f t="shared" si="0"/>
        <v>0</v>
      </c>
      <c r="W6" s="35">
        <f t="shared" si="0"/>
        <v>0</v>
      </c>
      <c r="X6" s="35">
        <f t="shared" si="0"/>
        <v>0</v>
      </c>
      <c r="Y6" s="35">
        <f>+Y7+Y8</f>
        <v>0</v>
      </c>
      <c r="Z6" s="35">
        <f aca="true" t="shared" si="1" ref="Z6:AQ6">Z7+Z8</f>
        <v>0</v>
      </c>
      <c r="AA6" s="35" t="e">
        <f t="shared" si="1"/>
        <v>#REF!</v>
      </c>
      <c r="AB6" s="35" t="e">
        <f t="shared" si="1"/>
        <v>#REF!</v>
      </c>
      <c r="AC6" s="35" t="e">
        <f t="shared" si="1"/>
        <v>#REF!</v>
      </c>
      <c r="AD6" s="35" t="e">
        <f t="shared" si="1"/>
        <v>#REF!</v>
      </c>
      <c r="AE6" s="35" t="e">
        <f t="shared" si="1"/>
        <v>#REF!</v>
      </c>
      <c r="AF6" s="35" t="e">
        <f t="shared" si="1"/>
        <v>#REF!</v>
      </c>
      <c r="AG6" s="35" t="e">
        <f t="shared" si="1"/>
        <v>#REF!</v>
      </c>
      <c r="AH6" s="35" t="e">
        <f t="shared" si="1"/>
        <v>#REF!</v>
      </c>
      <c r="AI6" s="35" t="e">
        <f t="shared" si="1"/>
        <v>#REF!</v>
      </c>
      <c r="AJ6" s="35" t="e">
        <f t="shared" si="1"/>
        <v>#REF!</v>
      </c>
      <c r="AK6" s="35" t="e">
        <f t="shared" si="1"/>
        <v>#REF!</v>
      </c>
      <c r="AL6" s="35" t="e">
        <f t="shared" si="1"/>
        <v>#REF!</v>
      </c>
      <c r="AM6" s="35" t="e">
        <f t="shared" si="1"/>
        <v>#REF!</v>
      </c>
      <c r="AN6" s="35" t="e">
        <f t="shared" si="1"/>
        <v>#REF!</v>
      </c>
      <c r="AO6" s="35" t="e">
        <f t="shared" si="1"/>
        <v>#REF!</v>
      </c>
      <c r="AP6" s="35" t="e">
        <f t="shared" si="1"/>
        <v>#REF!</v>
      </c>
      <c r="AQ6" s="35" t="e">
        <f t="shared" si="1"/>
        <v>#REF!</v>
      </c>
      <c r="AR6" s="35">
        <f>SUM(J6:Q6)</f>
        <v>4088198.8899999997</v>
      </c>
    </row>
    <row r="7" spans="1:44" s="4" customFormat="1" ht="20.25" customHeight="1">
      <c r="A7" s="37"/>
      <c r="B7" s="87" t="s">
        <v>13</v>
      </c>
      <c r="C7" s="88"/>
      <c r="D7" s="88"/>
      <c r="E7" s="88"/>
      <c r="F7" s="88"/>
      <c r="G7" s="89"/>
      <c r="H7" s="38">
        <f>H13+H40</f>
        <v>1774080.2000000002</v>
      </c>
      <c r="I7" s="38">
        <f>I13+I40</f>
        <v>157116.31</v>
      </c>
      <c r="J7" s="38">
        <f>+J13+J40</f>
        <v>970937.5599999999</v>
      </c>
      <c r="K7" s="38">
        <f aca="true" t="shared" si="2" ref="K7:Z7">K13+K40</f>
        <v>481729.51</v>
      </c>
      <c r="L7" s="38">
        <f t="shared" si="2"/>
        <v>164052.82</v>
      </c>
      <c r="M7" s="38">
        <f t="shared" si="2"/>
        <v>56</v>
      </c>
      <c r="N7" s="38">
        <f t="shared" si="2"/>
        <v>56</v>
      </c>
      <c r="O7" s="38">
        <f t="shared" si="2"/>
        <v>56</v>
      </c>
      <c r="P7" s="38">
        <f t="shared" si="2"/>
        <v>56</v>
      </c>
      <c r="Q7" s="38">
        <f t="shared" si="2"/>
        <v>20</v>
      </c>
      <c r="R7" s="38">
        <f t="shared" si="2"/>
        <v>0</v>
      </c>
      <c r="S7" s="38">
        <f t="shared" si="2"/>
        <v>0</v>
      </c>
      <c r="T7" s="38">
        <f t="shared" si="2"/>
        <v>0</v>
      </c>
      <c r="U7" s="38">
        <f t="shared" si="2"/>
        <v>0</v>
      </c>
      <c r="V7" s="38">
        <f t="shared" si="2"/>
        <v>0</v>
      </c>
      <c r="W7" s="38">
        <f t="shared" si="2"/>
        <v>0</v>
      </c>
      <c r="X7" s="38">
        <f t="shared" si="2"/>
        <v>0</v>
      </c>
      <c r="Y7" s="38">
        <f t="shared" si="2"/>
        <v>0</v>
      </c>
      <c r="Z7" s="38">
        <f t="shared" si="2"/>
        <v>0</v>
      </c>
      <c r="AA7" s="38" t="e">
        <f>AA13+AA39+#REF!+#REF!</f>
        <v>#REF!</v>
      </c>
      <c r="AB7" s="38" t="e">
        <f>AB13+AB40+#REF!+#REF!</f>
        <v>#REF!</v>
      </c>
      <c r="AC7" s="38" t="e">
        <f>AC13+AC40+#REF!+#REF!</f>
        <v>#REF!</v>
      </c>
      <c r="AD7" s="38" t="e">
        <f>AD13+AD40+#REF!+#REF!</f>
        <v>#REF!</v>
      </c>
      <c r="AE7" s="38" t="e">
        <f>AE13+AE40+#REF!+#REF!</f>
        <v>#REF!</v>
      </c>
      <c r="AF7" s="38" t="e">
        <f>AF13+AF40+#REF!+#REF!</f>
        <v>#REF!</v>
      </c>
      <c r="AG7" s="38" t="e">
        <f>AG13+AG40+#REF!+#REF!</f>
        <v>#REF!</v>
      </c>
      <c r="AH7" s="38" t="e">
        <f>AH13+AH40+#REF!+#REF!</f>
        <v>#REF!</v>
      </c>
      <c r="AI7" s="38" t="e">
        <f>AI13+AI40+#REF!+#REF!</f>
        <v>#REF!</v>
      </c>
      <c r="AJ7" s="38" t="e">
        <f>AJ13+AJ40+#REF!+#REF!</f>
        <v>#REF!</v>
      </c>
      <c r="AK7" s="38" t="e">
        <f>AK13+AK40+#REF!+#REF!</f>
        <v>#REF!</v>
      </c>
      <c r="AL7" s="38" t="e">
        <f>AL13+AL40+#REF!+#REF!</f>
        <v>#REF!</v>
      </c>
      <c r="AM7" s="38" t="e">
        <f>AM13+AM40+#REF!+#REF!</f>
        <v>#REF!</v>
      </c>
      <c r="AN7" s="38" t="e">
        <f>AN13+AN40+#REF!+#REF!</f>
        <v>#REF!</v>
      </c>
      <c r="AO7" s="38" t="e">
        <f>AO13+AO40+#REF!+#REF!</f>
        <v>#REF!</v>
      </c>
      <c r="AP7" s="38" t="e">
        <f>AP13+AP40+#REF!+#REF!</f>
        <v>#REF!</v>
      </c>
      <c r="AQ7" s="38" t="e">
        <f>AQ13+AQ40+#REF!+#REF!</f>
        <v>#REF!</v>
      </c>
      <c r="AR7" s="38">
        <f>SUM(J7:Q7)</f>
        <v>1616963.89</v>
      </c>
    </row>
    <row r="8" spans="1:44" s="4" customFormat="1" ht="18" customHeight="1">
      <c r="A8" s="37"/>
      <c r="B8" s="87" t="s">
        <v>14</v>
      </c>
      <c r="C8" s="88"/>
      <c r="D8" s="88"/>
      <c r="E8" s="88"/>
      <c r="F8" s="88"/>
      <c r="G8" s="89"/>
      <c r="H8" s="38">
        <f aca="true" t="shared" si="3" ref="H8:Q8">H20+H45</f>
        <v>2822235</v>
      </c>
      <c r="I8" s="38">
        <f t="shared" si="3"/>
        <v>351000</v>
      </c>
      <c r="J8" s="38">
        <f t="shared" si="3"/>
        <v>1847654.7</v>
      </c>
      <c r="K8" s="38">
        <f t="shared" si="3"/>
        <v>623580.3</v>
      </c>
      <c r="L8" s="38">
        <f t="shared" si="3"/>
        <v>0</v>
      </c>
      <c r="M8" s="38">
        <f t="shared" si="3"/>
        <v>0</v>
      </c>
      <c r="N8" s="38">
        <f t="shared" si="3"/>
        <v>0</v>
      </c>
      <c r="O8" s="38">
        <f t="shared" si="3"/>
        <v>0</v>
      </c>
      <c r="P8" s="38">
        <f t="shared" si="3"/>
        <v>0</v>
      </c>
      <c r="Q8" s="38">
        <f t="shared" si="3"/>
        <v>0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>
        <v>0</v>
      </c>
      <c r="AR8" s="38">
        <f>SUM(J8:AQ8)</f>
        <v>2471235</v>
      </c>
    </row>
    <row r="9" spans="1:44" s="4" customFormat="1" ht="17.25" customHeight="1">
      <c r="A9" s="37"/>
      <c r="B9" s="87" t="s">
        <v>15</v>
      </c>
      <c r="C9" s="88"/>
      <c r="D9" s="88"/>
      <c r="E9" s="88"/>
      <c r="F9" s="88"/>
      <c r="G9" s="89"/>
      <c r="H9" s="35">
        <f aca="true" t="shared" si="4" ref="H9:M9">H10+H11</f>
        <v>4596315.2</v>
      </c>
      <c r="I9" s="35">
        <f t="shared" si="4"/>
        <v>508116.31</v>
      </c>
      <c r="J9" s="36">
        <f t="shared" si="4"/>
        <v>2818592.26</v>
      </c>
      <c r="K9" s="35">
        <f t="shared" si="4"/>
        <v>1105309.81</v>
      </c>
      <c r="L9" s="35">
        <f t="shared" si="4"/>
        <v>164052.82</v>
      </c>
      <c r="M9" s="35">
        <f t="shared" si="4"/>
        <v>56</v>
      </c>
      <c r="N9" s="35">
        <f>N10+N11</f>
        <v>56</v>
      </c>
      <c r="O9" s="35">
        <f>O10+O11</f>
        <v>56</v>
      </c>
      <c r="P9" s="35">
        <f>P10+P11</f>
        <v>56</v>
      </c>
      <c r="Q9" s="35">
        <f>Q10+Q11</f>
        <v>20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>
        <v>0</v>
      </c>
      <c r="AR9" s="35">
        <f>SUM(AR10:AR11)</f>
        <v>4088198.8899999997</v>
      </c>
    </row>
    <row r="10" spans="1:44" s="4" customFormat="1" ht="17.25" customHeight="1">
      <c r="A10" s="37"/>
      <c r="B10" s="87" t="s">
        <v>13</v>
      </c>
      <c r="C10" s="88"/>
      <c r="D10" s="88"/>
      <c r="E10" s="88"/>
      <c r="F10" s="88"/>
      <c r="G10" s="89"/>
      <c r="H10" s="38">
        <f aca="true" t="shared" si="5" ref="H10:P10">H13+H40</f>
        <v>1774080.2000000002</v>
      </c>
      <c r="I10" s="38">
        <f t="shared" si="5"/>
        <v>157116.31</v>
      </c>
      <c r="J10" s="38">
        <f t="shared" si="5"/>
        <v>970937.5599999999</v>
      </c>
      <c r="K10" s="38">
        <f t="shared" si="5"/>
        <v>481729.51</v>
      </c>
      <c r="L10" s="38">
        <f t="shared" si="5"/>
        <v>164052.82</v>
      </c>
      <c r="M10" s="38">
        <f t="shared" si="5"/>
        <v>56</v>
      </c>
      <c r="N10" s="38">
        <f t="shared" si="5"/>
        <v>56</v>
      </c>
      <c r="O10" s="38">
        <f t="shared" si="5"/>
        <v>56</v>
      </c>
      <c r="P10" s="38">
        <f t="shared" si="5"/>
        <v>56</v>
      </c>
      <c r="Q10" s="38">
        <f>Q13+Q30</f>
        <v>20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>
        <v>0</v>
      </c>
      <c r="AR10" s="38">
        <f>SUM(J10:AQ10)</f>
        <v>1616963.89</v>
      </c>
    </row>
    <row r="11" spans="1:44" s="4" customFormat="1" ht="18" customHeight="1">
      <c r="A11" s="37"/>
      <c r="B11" s="87" t="s">
        <v>14</v>
      </c>
      <c r="C11" s="88"/>
      <c r="D11" s="88"/>
      <c r="E11" s="88"/>
      <c r="F11" s="88"/>
      <c r="G11" s="89"/>
      <c r="H11" s="38">
        <f aca="true" t="shared" si="6" ref="H11:N11">H20+H45</f>
        <v>2822235</v>
      </c>
      <c r="I11" s="38">
        <f t="shared" si="6"/>
        <v>351000</v>
      </c>
      <c r="J11" s="38">
        <f t="shared" si="6"/>
        <v>1847654.7</v>
      </c>
      <c r="K11" s="38">
        <f t="shared" si="6"/>
        <v>623580.3</v>
      </c>
      <c r="L11" s="38">
        <f t="shared" si="6"/>
        <v>0</v>
      </c>
      <c r="M11" s="38">
        <f t="shared" si="6"/>
        <v>0</v>
      </c>
      <c r="N11" s="38">
        <f t="shared" si="6"/>
        <v>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>
        <v>0</v>
      </c>
      <c r="AR11" s="38">
        <f>SUM(J11:AQ11)</f>
        <v>2471235</v>
      </c>
    </row>
    <row r="12" spans="1:44" s="5" customFormat="1" ht="54.75" customHeight="1">
      <c r="A12" s="37"/>
      <c r="B12" s="80" t="s">
        <v>16</v>
      </c>
      <c r="C12" s="106"/>
      <c r="D12" s="106"/>
      <c r="E12" s="106"/>
      <c r="F12" s="106"/>
      <c r="G12" s="107"/>
      <c r="H12" s="39">
        <f aca="true" t="shared" si="7" ref="H12:Q12">H13+H20</f>
        <v>2159315.2</v>
      </c>
      <c r="I12" s="40">
        <f t="shared" si="7"/>
        <v>157116.31</v>
      </c>
      <c r="J12" s="39">
        <f t="shared" si="7"/>
        <v>1097592.26</v>
      </c>
      <c r="K12" s="39">
        <f t="shared" si="7"/>
        <v>740309.81</v>
      </c>
      <c r="L12" s="39">
        <f t="shared" si="7"/>
        <v>164052.82</v>
      </c>
      <c r="M12" s="39">
        <f t="shared" si="7"/>
        <v>56</v>
      </c>
      <c r="N12" s="39">
        <f t="shared" si="7"/>
        <v>56</v>
      </c>
      <c r="O12" s="39">
        <f t="shared" si="7"/>
        <v>56</v>
      </c>
      <c r="P12" s="39">
        <f t="shared" si="7"/>
        <v>56</v>
      </c>
      <c r="Q12" s="39">
        <f t="shared" si="7"/>
        <v>20</v>
      </c>
      <c r="R12" s="39">
        <f>+R13+R17</f>
        <v>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>
        <v>0</v>
      </c>
      <c r="AR12" s="39">
        <f>AR13+AR20</f>
        <v>2002198.8900000001</v>
      </c>
    </row>
    <row r="13" spans="1:44" s="5" customFormat="1" ht="17.25" customHeight="1" outlineLevel="1">
      <c r="A13" s="37"/>
      <c r="B13" s="87" t="s">
        <v>17</v>
      </c>
      <c r="C13" s="88"/>
      <c r="D13" s="88"/>
      <c r="E13" s="88"/>
      <c r="F13" s="88"/>
      <c r="G13" s="89"/>
      <c r="H13" s="39">
        <f aca="true" t="shared" si="8" ref="H13:Q13">SUM(H14:H16)</f>
        <v>1674080.2000000002</v>
      </c>
      <c r="I13" s="39">
        <f t="shared" si="8"/>
        <v>157116.31</v>
      </c>
      <c r="J13" s="39">
        <f t="shared" si="8"/>
        <v>884937.5599999999</v>
      </c>
      <c r="K13" s="39">
        <f t="shared" si="8"/>
        <v>467729.51</v>
      </c>
      <c r="L13" s="39">
        <f t="shared" si="8"/>
        <v>164052.82</v>
      </c>
      <c r="M13" s="39">
        <f t="shared" si="8"/>
        <v>56</v>
      </c>
      <c r="N13" s="39">
        <f t="shared" si="8"/>
        <v>56</v>
      </c>
      <c r="O13" s="39">
        <f t="shared" si="8"/>
        <v>56</v>
      </c>
      <c r="P13" s="39">
        <f t="shared" si="8"/>
        <v>56</v>
      </c>
      <c r="Q13" s="39">
        <f t="shared" si="8"/>
        <v>20</v>
      </c>
      <c r="R13" s="39">
        <f>SUM(R15:R16)</f>
        <v>0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>
        <f>SUM(AR14:AR16)</f>
        <v>1516963.8900000001</v>
      </c>
    </row>
    <row r="14" spans="1:44" s="5" customFormat="1" ht="48" customHeight="1" outlineLevel="1">
      <c r="A14" s="37"/>
      <c r="B14" s="41" t="s">
        <v>32</v>
      </c>
      <c r="C14" s="14" t="s">
        <v>26</v>
      </c>
      <c r="D14" s="71">
        <v>2012</v>
      </c>
      <c r="E14" s="71">
        <v>2014</v>
      </c>
      <c r="F14" s="71">
        <v>801</v>
      </c>
      <c r="G14" s="71">
        <v>80104</v>
      </c>
      <c r="H14" s="44">
        <v>975223.9</v>
      </c>
      <c r="I14" s="44">
        <v>52345.55</v>
      </c>
      <c r="J14" s="44">
        <v>660743.2</v>
      </c>
      <c r="K14" s="44">
        <v>262135.15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>
        <f>SUM(J14:Q14)</f>
        <v>922878.35</v>
      </c>
    </row>
    <row r="15" spans="1:44" s="7" customFormat="1" ht="81.75" customHeight="1" outlineLevel="2">
      <c r="A15" s="45"/>
      <c r="B15" s="46" t="s">
        <v>29</v>
      </c>
      <c r="C15" s="16" t="s">
        <v>26</v>
      </c>
      <c r="D15" s="70">
        <v>2012</v>
      </c>
      <c r="E15" s="70">
        <v>2014</v>
      </c>
      <c r="F15" s="70">
        <v>710</v>
      </c>
      <c r="G15" s="70">
        <v>71095</v>
      </c>
      <c r="H15" s="49">
        <f>SUM(I15:AQ15)</f>
        <v>38745</v>
      </c>
      <c r="I15" s="49">
        <v>12300</v>
      </c>
      <c r="J15" s="49">
        <v>9840</v>
      </c>
      <c r="K15" s="49">
        <v>16605</v>
      </c>
      <c r="L15" s="45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51">
        <f>SUM(J15:AQ15)</f>
        <v>26445</v>
      </c>
    </row>
    <row r="16" spans="1:44" s="7" customFormat="1" ht="66" customHeight="1" outlineLevel="2">
      <c r="A16" s="45"/>
      <c r="B16" s="52" t="s">
        <v>28</v>
      </c>
      <c r="C16" s="16" t="s">
        <v>26</v>
      </c>
      <c r="D16" s="72">
        <v>2012</v>
      </c>
      <c r="E16" s="73">
        <v>2020</v>
      </c>
      <c r="F16" s="74">
        <v>853</v>
      </c>
      <c r="G16" s="74">
        <v>85395</v>
      </c>
      <c r="H16" s="53">
        <f>SUM(I16:AQ16)</f>
        <v>660111.3</v>
      </c>
      <c r="I16" s="54">
        <v>92470.76</v>
      </c>
      <c r="J16" s="54">
        <v>214354.36</v>
      </c>
      <c r="K16" s="54">
        <v>188989.36</v>
      </c>
      <c r="L16" s="50">
        <v>164052.82</v>
      </c>
      <c r="M16" s="50">
        <v>56</v>
      </c>
      <c r="N16" s="50">
        <v>56</v>
      </c>
      <c r="O16" s="50">
        <v>56</v>
      </c>
      <c r="P16" s="50">
        <v>56</v>
      </c>
      <c r="Q16" s="50">
        <v>20</v>
      </c>
      <c r="R16" s="50">
        <v>0</v>
      </c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1"/>
      <c r="AR16" s="51">
        <f>SUM(J16:AQ16)</f>
        <v>567640.54</v>
      </c>
    </row>
    <row r="17" spans="1:44" s="5" customFormat="1" ht="45" customHeight="1" hidden="1" outlineLevel="1">
      <c r="A17" s="37"/>
      <c r="B17" s="84" t="s">
        <v>18</v>
      </c>
      <c r="C17" s="85"/>
      <c r="D17" s="85"/>
      <c r="E17" s="85"/>
      <c r="F17" s="85"/>
      <c r="G17" s="86"/>
      <c r="H17" s="55" t="e">
        <f>H18+H19+#REF!+#REF!</f>
        <v>#REF!</v>
      </c>
      <c r="I17" s="55" t="e">
        <f>I18+I19+#REF!+#REF!</f>
        <v>#REF!</v>
      </c>
      <c r="J17" s="55" t="e">
        <f>J18+J19+#REF!+#REF!</f>
        <v>#REF!</v>
      </c>
      <c r="K17" s="55" t="e">
        <f>K18+K19+#REF!+#REF!</f>
        <v>#REF!</v>
      </c>
      <c r="L17" s="56" t="e">
        <f>L19+#REF!</f>
        <v>#REF!</v>
      </c>
      <c r="M17" s="56" t="e">
        <f>M19+#REF!</f>
        <v>#REF!</v>
      </c>
      <c r="N17" s="56" t="e">
        <f>N19+#REF!</f>
        <v>#REF!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s="5" customFormat="1" ht="15.75" customHeight="1" hidden="1" outlineLevel="1">
      <c r="A18" s="37"/>
      <c r="B18" s="46"/>
      <c r="C18" s="47"/>
      <c r="D18" s="48"/>
      <c r="E18" s="48"/>
      <c r="F18" s="48"/>
      <c r="G18" s="48"/>
      <c r="H18" s="53"/>
      <c r="I18" s="53"/>
      <c r="J18" s="53"/>
      <c r="K18" s="53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s="5" customFormat="1" ht="15.75" customHeight="1" hidden="1" outlineLevel="1">
      <c r="A19" s="37"/>
      <c r="B19" s="57" t="s">
        <v>34</v>
      </c>
      <c r="C19" s="47" t="s">
        <v>26</v>
      </c>
      <c r="D19" s="58">
        <v>2008</v>
      </c>
      <c r="E19" s="58">
        <v>2013</v>
      </c>
      <c r="F19" s="58">
        <v>600</v>
      </c>
      <c r="G19" s="58">
        <v>60016</v>
      </c>
      <c r="H19" s="53">
        <v>0</v>
      </c>
      <c r="I19" s="53">
        <v>0</v>
      </c>
      <c r="J19" s="53">
        <v>0</v>
      </c>
      <c r="K19" s="53">
        <v>0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1">
        <f>SUM(J19:AQ19)</f>
        <v>0</v>
      </c>
    </row>
    <row r="20" spans="1:44" s="28" customFormat="1" ht="18" customHeight="1" outlineLevel="2">
      <c r="A20" s="59"/>
      <c r="B20" s="84" t="s">
        <v>14</v>
      </c>
      <c r="C20" s="85"/>
      <c r="D20" s="85"/>
      <c r="E20" s="85"/>
      <c r="F20" s="85"/>
      <c r="G20" s="86"/>
      <c r="H20" s="55">
        <f>H21</f>
        <v>485235</v>
      </c>
      <c r="I20" s="60">
        <f>I21</f>
        <v>0</v>
      </c>
      <c r="J20" s="60">
        <f>J21</f>
        <v>212654.7</v>
      </c>
      <c r="K20" s="60">
        <f>K21</f>
        <v>272580.3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  <c r="AR20" s="56">
        <f>SUM(AR21:AR21)</f>
        <v>485235</v>
      </c>
    </row>
    <row r="21" spans="1:44" s="28" customFormat="1" ht="82.5" customHeight="1" outlineLevel="2">
      <c r="A21" s="59"/>
      <c r="B21" s="46" t="s">
        <v>29</v>
      </c>
      <c r="C21" s="16" t="s">
        <v>26</v>
      </c>
      <c r="D21" s="70">
        <v>2012</v>
      </c>
      <c r="E21" s="70">
        <v>2014</v>
      </c>
      <c r="F21" s="70">
        <v>710</v>
      </c>
      <c r="G21" s="70">
        <v>71095</v>
      </c>
      <c r="H21" s="53">
        <f>SUM(I21:AQ21)</f>
        <v>485235</v>
      </c>
      <c r="I21" s="53">
        <v>0</v>
      </c>
      <c r="J21" s="53">
        <v>212654.7</v>
      </c>
      <c r="K21" s="53">
        <v>272580.3</v>
      </c>
      <c r="L21" s="6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/>
      <c r="AR21" s="51">
        <f>SUM(J21:AQ21)</f>
        <v>485235</v>
      </c>
    </row>
    <row r="22" spans="1:44" ht="41.25" customHeight="1" collapsed="1">
      <c r="A22" s="59"/>
      <c r="B22" s="80" t="s">
        <v>23</v>
      </c>
      <c r="C22" s="81"/>
      <c r="D22" s="81"/>
      <c r="E22" s="81"/>
      <c r="F22" s="81"/>
      <c r="G22" s="8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ht="14.25" customHeight="1" hidden="1" outlineLevel="1">
      <c r="A23" s="59"/>
      <c r="B23" s="90" t="s">
        <v>13</v>
      </c>
      <c r="C23" s="91"/>
      <c r="D23" s="91"/>
      <c r="E23" s="91"/>
      <c r="F23" s="91"/>
      <c r="G23" s="9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s="5" customFormat="1" ht="15" customHeight="1" hidden="1" outlineLevel="1" collapsed="1">
      <c r="A24" s="37"/>
      <c r="B24" s="62" t="s">
        <v>19</v>
      </c>
      <c r="C24" s="98"/>
      <c r="D24" s="63"/>
      <c r="E24" s="62"/>
      <c r="F24" s="93" t="s">
        <v>0</v>
      </c>
      <c r="G24" s="9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1:44" s="5" customFormat="1" ht="15" customHeight="1" hidden="1" outlineLevel="2">
      <c r="A25" s="37"/>
      <c r="B25" s="64" t="s">
        <v>20</v>
      </c>
      <c r="C25" s="99"/>
      <c r="D25" s="63"/>
      <c r="E25" s="65"/>
      <c r="F25" s="66"/>
      <c r="G25" s="6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1:44" s="5" customFormat="1" ht="15" customHeight="1" hidden="1" outlineLevel="2">
      <c r="A26" s="37"/>
      <c r="B26" s="64" t="s">
        <v>20</v>
      </c>
      <c r="C26" s="100"/>
      <c r="D26" s="63"/>
      <c r="E26" s="65"/>
      <c r="F26" s="66"/>
      <c r="G26" s="6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5" customFormat="1" ht="15" customHeight="1" hidden="1" outlineLevel="1" collapsed="1">
      <c r="A27" s="37"/>
      <c r="B27" s="62" t="s">
        <v>21</v>
      </c>
      <c r="C27" s="98"/>
      <c r="D27" s="63"/>
      <c r="E27" s="62"/>
      <c r="F27" s="93" t="s">
        <v>0</v>
      </c>
      <c r="G27" s="9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44" s="5" customFormat="1" ht="15" customHeight="1" hidden="1" outlineLevel="2">
      <c r="A28" s="37"/>
      <c r="B28" s="64" t="s">
        <v>20</v>
      </c>
      <c r="C28" s="99"/>
      <c r="D28" s="63"/>
      <c r="E28" s="65"/>
      <c r="F28" s="65"/>
      <c r="G28" s="6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</row>
    <row r="29" spans="1:44" ht="14.25" customHeight="1" hidden="1" outlineLevel="2">
      <c r="A29" s="59"/>
      <c r="B29" s="67" t="s">
        <v>22</v>
      </c>
      <c r="C29" s="99"/>
      <c r="D29" s="63"/>
      <c r="E29" s="65"/>
      <c r="F29" s="68"/>
      <c r="G29" s="68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ht="14.25" customHeight="1" hidden="1" outlineLevel="2">
      <c r="A30" s="59"/>
      <c r="B30" s="67"/>
      <c r="C30" s="100"/>
      <c r="D30" s="63"/>
      <c r="E30" s="65"/>
      <c r="F30" s="68"/>
      <c r="G30" s="68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</row>
    <row r="31" spans="1:44" ht="14.25" customHeight="1" hidden="1" outlineLevel="1">
      <c r="A31" s="59"/>
      <c r="B31" s="90" t="s">
        <v>14</v>
      </c>
      <c r="C31" s="91"/>
      <c r="D31" s="91"/>
      <c r="E31" s="91"/>
      <c r="F31" s="91"/>
      <c r="G31" s="92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1:44" s="5" customFormat="1" ht="15" customHeight="1" hidden="1" outlineLevel="1" collapsed="1">
      <c r="A32" s="37"/>
      <c r="B32" s="62" t="s">
        <v>19</v>
      </c>
      <c r="C32" s="98"/>
      <c r="D32" s="63"/>
      <c r="E32" s="62"/>
      <c r="F32" s="93" t="s">
        <v>0</v>
      </c>
      <c r="G32" s="9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1:44" s="5" customFormat="1" ht="15" customHeight="1" hidden="1" outlineLevel="2">
      <c r="A33" s="37"/>
      <c r="B33" s="64" t="s">
        <v>20</v>
      </c>
      <c r="C33" s="99"/>
      <c r="D33" s="63"/>
      <c r="E33" s="65"/>
      <c r="F33" s="66"/>
      <c r="G33" s="6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1:44" s="5" customFormat="1" ht="15" customHeight="1" hidden="1" outlineLevel="2">
      <c r="A34" s="37"/>
      <c r="B34" s="64" t="s">
        <v>20</v>
      </c>
      <c r="C34" s="100"/>
      <c r="D34" s="63"/>
      <c r="E34" s="65"/>
      <c r="F34" s="66"/>
      <c r="G34" s="6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</row>
    <row r="35" spans="1:44" s="5" customFormat="1" ht="15" customHeight="1" hidden="1" outlineLevel="1" collapsed="1">
      <c r="A35" s="37"/>
      <c r="B35" s="62" t="s">
        <v>21</v>
      </c>
      <c r="C35" s="98"/>
      <c r="D35" s="63"/>
      <c r="E35" s="62"/>
      <c r="F35" s="93" t="s">
        <v>0</v>
      </c>
      <c r="G35" s="9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</row>
    <row r="36" spans="1:44" s="5" customFormat="1" ht="15" customHeight="1" hidden="1" outlineLevel="2">
      <c r="A36" s="37"/>
      <c r="B36" s="64" t="s">
        <v>20</v>
      </c>
      <c r="C36" s="99"/>
      <c r="D36" s="63"/>
      <c r="E36" s="65"/>
      <c r="F36" s="65"/>
      <c r="G36" s="65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4" ht="14.25" customHeight="1" hidden="1" outlineLevel="2">
      <c r="A37" s="59"/>
      <c r="B37" s="67" t="s">
        <v>22</v>
      </c>
      <c r="C37" s="99"/>
      <c r="D37" s="63"/>
      <c r="E37" s="65"/>
      <c r="F37" s="68"/>
      <c r="G37" s="6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4" ht="14.25" customHeight="1" hidden="1" outlineLevel="2">
      <c r="A38" s="59"/>
      <c r="B38" s="67"/>
      <c r="C38" s="100"/>
      <c r="D38" s="63"/>
      <c r="E38" s="65"/>
      <c r="F38" s="68"/>
      <c r="G38" s="68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4" ht="33" customHeight="1">
      <c r="A39" s="59"/>
      <c r="B39" s="80" t="s">
        <v>24</v>
      </c>
      <c r="C39" s="81"/>
      <c r="D39" s="81"/>
      <c r="E39" s="81"/>
      <c r="F39" s="81"/>
      <c r="G39" s="82"/>
      <c r="H39" s="39">
        <f aca="true" t="shared" si="9" ref="H39:N39">H40+H45</f>
        <v>2437000</v>
      </c>
      <c r="I39" s="39">
        <f t="shared" si="9"/>
        <v>351000</v>
      </c>
      <c r="J39" s="39">
        <f t="shared" si="9"/>
        <v>1721000</v>
      </c>
      <c r="K39" s="39">
        <f t="shared" si="9"/>
        <v>365000</v>
      </c>
      <c r="L39" s="39">
        <f t="shared" si="9"/>
        <v>0</v>
      </c>
      <c r="M39" s="39">
        <f t="shared" si="9"/>
        <v>0</v>
      </c>
      <c r="N39" s="39">
        <f t="shared" si="9"/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>
        <v>0</v>
      </c>
      <c r="AR39" s="39">
        <f>AR40+AR45</f>
        <v>2086000</v>
      </c>
    </row>
    <row r="40" spans="1:44" ht="18" customHeight="1" outlineLevel="1">
      <c r="A40" s="59"/>
      <c r="B40" s="87" t="s">
        <v>13</v>
      </c>
      <c r="C40" s="88"/>
      <c r="D40" s="88"/>
      <c r="E40" s="88"/>
      <c r="F40" s="88"/>
      <c r="G40" s="89"/>
      <c r="H40" s="39">
        <f>SUM(H41:H43)</f>
        <v>100000</v>
      </c>
      <c r="I40" s="39">
        <f>SUM(I41:I43)</f>
        <v>0</v>
      </c>
      <c r="J40" s="39">
        <f>SUM(J41:J43)</f>
        <v>86000</v>
      </c>
      <c r="K40" s="39">
        <f>SUM(K41:K43)</f>
        <v>14000</v>
      </c>
      <c r="L40" s="39">
        <f>L41+L42+L43</f>
        <v>0</v>
      </c>
      <c r="M40" s="39">
        <f>M41+M43</f>
        <v>0</v>
      </c>
      <c r="N40" s="39">
        <f>N41+N43</f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56">
        <f>SUM(AR41:AR43)</f>
        <v>100000</v>
      </c>
    </row>
    <row r="41" spans="1:44" ht="49.5" customHeight="1" outlineLevel="1">
      <c r="A41" s="59"/>
      <c r="B41" s="69" t="s">
        <v>36</v>
      </c>
      <c r="C41" s="42" t="s">
        <v>26</v>
      </c>
      <c r="D41" s="43">
        <v>2013</v>
      </c>
      <c r="E41" s="43">
        <v>2014</v>
      </c>
      <c r="F41" s="43">
        <v>710</v>
      </c>
      <c r="G41" s="43">
        <v>71004</v>
      </c>
      <c r="H41" s="44">
        <f>SUM(I41:Q41)</f>
        <v>100000</v>
      </c>
      <c r="I41" s="44">
        <v>0</v>
      </c>
      <c r="J41" s="44">
        <v>86000</v>
      </c>
      <c r="K41" s="44">
        <v>14000</v>
      </c>
      <c r="L41" s="44">
        <v>0</v>
      </c>
      <c r="M41" s="44"/>
      <c r="N41" s="44"/>
      <c r="O41" s="44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51">
        <f>SUM(J41:AQ41)</f>
        <v>100000</v>
      </c>
    </row>
    <row r="42" spans="1:44" ht="69" customHeight="1" hidden="1" outlineLevel="1">
      <c r="A42" s="59"/>
      <c r="B42" s="69"/>
      <c r="C42" s="42"/>
      <c r="D42" s="43"/>
      <c r="E42" s="43"/>
      <c r="F42" s="43"/>
      <c r="G42" s="43"/>
      <c r="H42" s="44"/>
      <c r="I42" s="44"/>
      <c r="J42" s="44">
        <v>0</v>
      </c>
      <c r="K42" s="44">
        <v>0</v>
      </c>
      <c r="L42" s="44"/>
      <c r="M42" s="44"/>
      <c r="N42" s="44"/>
      <c r="O42" s="44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51">
        <f>SUM(J42:AQ42)</f>
        <v>0</v>
      </c>
    </row>
    <row r="43" spans="1:44" ht="13.5" customHeight="1" hidden="1" outlineLevel="2">
      <c r="A43" s="59"/>
      <c r="B43" s="41"/>
      <c r="C43" s="42"/>
      <c r="D43" s="43"/>
      <c r="E43" s="43"/>
      <c r="F43" s="43"/>
      <c r="G43" s="43"/>
      <c r="H43" s="53"/>
      <c r="I43" s="53"/>
      <c r="J43" s="53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>
        <f>SUM(J43:AQ43)</f>
        <v>0</v>
      </c>
    </row>
    <row r="44" spans="1:44" s="75" customFormat="1" ht="21" customHeight="1" hidden="1" outlineLevel="2">
      <c r="A44" s="59"/>
      <c r="B44" s="76"/>
      <c r="C44" s="77"/>
      <c r="D44" s="78"/>
      <c r="E44" s="78"/>
      <c r="F44" s="78"/>
      <c r="G44" s="79"/>
      <c r="H44" s="53"/>
      <c r="I44" s="53"/>
      <c r="J44" s="53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1:44" ht="18.75" customHeight="1" outlineLevel="1">
      <c r="A45" s="59"/>
      <c r="B45" s="95" t="s">
        <v>14</v>
      </c>
      <c r="C45" s="96"/>
      <c r="D45" s="96"/>
      <c r="E45" s="96"/>
      <c r="F45" s="96"/>
      <c r="G45" s="97"/>
      <c r="H45" s="56">
        <f>+SUM(H46:H53)</f>
        <v>2337000</v>
      </c>
      <c r="I45" s="56">
        <f>SUM(I46:I46)</f>
        <v>351000</v>
      </c>
      <c r="J45" s="56">
        <f>SUM(J46:J53)</f>
        <v>1635000</v>
      </c>
      <c r="K45" s="56">
        <f>SUM(K46:K53)</f>
        <v>351000</v>
      </c>
      <c r="L45" s="56">
        <f>SUM(L46:L53)</f>
        <v>0</v>
      </c>
      <c r="M45" s="56">
        <f>SUM(M48:M53)</f>
        <v>0</v>
      </c>
      <c r="N45" s="56">
        <f>SUM(N48:N53)</f>
        <v>0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>
        <f>SUM(AR46:AR53)</f>
        <v>1986000</v>
      </c>
    </row>
    <row r="46" spans="1:44" ht="61.5" customHeight="1" outlineLevel="1">
      <c r="A46" s="59"/>
      <c r="B46" s="57" t="s">
        <v>33</v>
      </c>
      <c r="C46" s="16" t="s">
        <v>26</v>
      </c>
      <c r="D46" s="70">
        <v>2012</v>
      </c>
      <c r="E46" s="70">
        <v>2014</v>
      </c>
      <c r="F46" s="70">
        <v>700</v>
      </c>
      <c r="G46" s="70">
        <v>70005</v>
      </c>
      <c r="H46" s="53">
        <f>SUM(I46:AQ46)</f>
        <v>2337000</v>
      </c>
      <c r="I46" s="53">
        <v>351000</v>
      </c>
      <c r="J46" s="53">
        <v>1635000</v>
      </c>
      <c r="K46" s="53">
        <v>351000</v>
      </c>
      <c r="L46" s="53">
        <v>0</v>
      </c>
      <c r="M46" s="56">
        <v>0</v>
      </c>
      <c r="N46" s="56">
        <v>0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1">
        <f>SUM(J46:AQ46)</f>
        <v>1986000</v>
      </c>
    </row>
    <row r="47" spans="1:44" ht="93.75" customHeight="1" hidden="1" outlineLevel="1" collapsed="1">
      <c r="A47" s="11"/>
      <c r="B47" s="25"/>
      <c r="C47" s="16"/>
      <c r="D47" s="24"/>
      <c r="E47" s="24"/>
      <c r="F47" s="24"/>
      <c r="G47" s="24"/>
      <c r="H47" s="10"/>
      <c r="I47" s="10"/>
      <c r="J47" s="10">
        <v>0</v>
      </c>
      <c r="K47" s="10">
        <v>0</v>
      </c>
      <c r="L47" s="1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>
        <f>SUM(J47:AQ47)</f>
        <v>0</v>
      </c>
    </row>
    <row r="48" spans="1:44" ht="36.75" customHeight="1" hidden="1" outlineLevel="2">
      <c r="A48" s="11"/>
      <c r="B48" s="13" t="s">
        <v>29</v>
      </c>
      <c r="C48" s="14" t="s">
        <v>26</v>
      </c>
      <c r="D48" s="15">
        <v>2012</v>
      </c>
      <c r="E48" s="15">
        <v>2014</v>
      </c>
      <c r="F48" s="15">
        <v>710</v>
      </c>
      <c r="G48" s="15">
        <v>71095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>
        <v>0</v>
      </c>
      <c r="AR48" s="8">
        <f aca="true" t="shared" si="10" ref="AR48:AR53">SUM(J48:AQ48)</f>
        <v>0</v>
      </c>
    </row>
    <row r="49" spans="1:44" ht="51" customHeight="1" hidden="1" outlineLevel="2">
      <c r="A49" s="11"/>
      <c r="B49" s="23"/>
      <c r="C49" s="14"/>
      <c r="D49" s="15"/>
      <c r="E49" s="15"/>
      <c r="F49" s="15"/>
      <c r="G49" s="1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>
        <f t="shared" si="10"/>
        <v>0</v>
      </c>
    </row>
    <row r="50" spans="1:44" ht="48.75" customHeight="1" hidden="1" outlineLevel="2">
      <c r="A50" s="11"/>
      <c r="B50" s="17"/>
      <c r="C50" s="14"/>
      <c r="D50" s="18"/>
      <c r="E50" s="18"/>
      <c r="F50" s="26"/>
      <c r="G50" s="26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>
        <f t="shared" si="10"/>
        <v>0</v>
      </c>
    </row>
    <row r="51" spans="1:44" ht="7.5" customHeight="1" hidden="1" outlineLevel="2">
      <c r="A51" s="12"/>
      <c r="B51" s="21"/>
      <c r="C51" s="14"/>
      <c r="D51" s="18"/>
      <c r="E51" s="19"/>
      <c r="F51" s="20"/>
      <c r="G51" s="20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>
        <f t="shared" si="10"/>
        <v>0</v>
      </c>
    </row>
    <row r="52" spans="1:44" ht="6.75" customHeight="1" hidden="1" outlineLevel="2">
      <c r="A52" s="12"/>
      <c r="B52" s="22"/>
      <c r="C52" s="14"/>
      <c r="D52" s="18"/>
      <c r="E52" s="19"/>
      <c r="F52" s="20"/>
      <c r="G52" s="2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>
        <f t="shared" si="10"/>
        <v>0</v>
      </c>
    </row>
    <row r="53" spans="1:44" ht="10.5" customHeight="1" hidden="1" outlineLevel="2">
      <c r="A53" s="11"/>
      <c r="B53" s="17"/>
      <c r="C53" s="14"/>
      <c r="D53" s="18"/>
      <c r="E53" s="19"/>
      <c r="F53" s="20"/>
      <c r="G53" s="2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>
        <f t="shared" si="10"/>
        <v>0</v>
      </c>
    </row>
    <row r="54" ht="12" customHeight="1"/>
    <row r="55" ht="10.5" customHeight="1"/>
    <row r="56" spans="16:44" ht="14.25" customHeight="1">
      <c r="P56" s="101" t="s">
        <v>31</v>
      </c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</row>
    <row r="57" spans="25:44" ht="14.25"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30"/>
      <c r="AQ57" s="30"/>
      <c r="AR57" s="30"/>
    </row>
    <row r="58" spans="16:44" ht="14.25" customHeight="1">
      <c r="P58" s="103" t="s">
        <v>30</v>
      </c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</row>
    <row r="59" ht="14.25">
      <c r="U59" s="27"/>
    </row>
    <row r="62" ht="14.25">
      <c r="W62" s="27"/>
    </row>
  </sheetData>
  <sheetProtection/>
  <mergeCells count="38">
    <mergeCell ref="B1:I1"/>
    <mergeCell ref="I3:I4"/>
    <mergeCell ref="B17:G17"/>
    <mergeCell ref="C24:C26"/>
    <mergeCell ref="A2:I2"/>
    <mergeCell ref="A3:A4"/>
    <mergeCell ref="C3:C4"/>
    <mergeCell ref="B13:G13"/>
    <mergeCell ref="B6:G6"/>
    <mergeCell ref="B7:G7"/>
    <mergeCell ref="V2:AR2"/>
    <mergeCell ref="B12:G12"/>
    <mergeCell ref="B10:G10"/>
    <mergeCell ref="B11:G11"/>
    <mergeCell ref="H3:H4"/>
    <mergeCell ref="F3:G3"/>
    <mergeCell ref="AR3:AR4"/>
    <mergeCell ref="J3:AQ3"/>
    <mergeCell ref="B8:G8"/>
    <mergeCell ref="C27:C30"/>
    <mergeCell ref="F24:G24"/>
    <mergeCell ref="F32:G32"/>
    <mergeCell ref="F27:G27"/>
    <mergeCell ref="C32:C34"/>
    <mergeCell ref="B31:G31"/>
    <mergeCell ref="F35:G35"/>
    <mergeCell ref="B40:G40"/>
    <mergeCell ref="B45:G45"/>
    <mergeCell ref="C35:C38"/>
    <mergeCell ref="P56:AR56"/>
    <mergeCell ref="P58:AR58"/>
    <mergeCell ref="B39:G39"/>
    <mergeCell ref="B22:G22"/>
    <mergeCell ref="D3:E3"/>
    <mergeCell ref="B20:G20"/>
    <mergeCell ref="B9:G9"/>
    <mergeCell ref="B23:G23"/>
    <mergeCell ref="B3:B4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XXXI/135/2013                                                          
Rady Miasta Brzeziny z dnia  21 lutego 2013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2013-02-08T13:29:34Z</cp:lastPrinted>
  <dcterms:created xsi:type="dcterms:W3CDTF">2010-09-17T02:30:46Z</dcterms:created>
  <dcterms:modified xsi:type="dcterms:W3CDTF">2013-02-22T14:05:54Z</dcterms:modified>
  <cp:category/>
  <cp:version/>
  <cp:contentType/>
  <cp:contentStatus/>
</cp:coreProperties>
</file>