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<sst xmlns="http://schemas.openxmlformats.org/spreadsheetml/2006/main" count="5590" uniqueCount="485">
  <si>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</si>
  <si>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</si>
  <si>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</si>
  <si>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</si>
  <si>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</si>
  <si>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</si>
  <si>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</si>
  <si>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</si>
  <si>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</si>
  <si>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</si>
  <si>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</si>
  <si>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</si>
  <si>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</si>
  <si>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</si>
  <si>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</si>
  <si>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</si>
  <si>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</si>
  <si>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</si>
  <si>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</si>
  <si>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</si>
  <si>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</si>
  <si>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</si>
  <si>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</si>
  <si>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</si>
  <si>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</si>
  <si>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</si>
  <si>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</si>
  <si>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</si>
  <si>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</si>
  <si>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</si>
  <si>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</si>
  <si>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</si>
  <si>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</si>
  <si>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</si>
  <si>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</si>
  <si>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</si>
  <si>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</si>
  <si>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</si>
  <si>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</si>
  <si>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</si>
  <si>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</si>
  <si>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</si>
  <si>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</si>
  <si>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</si>
  <si>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</si>
  <si>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</si>
  <si>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</si>
  <si>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</si>
  <si>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</si>
  <si>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</si>
  <si>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</si>
  <si>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</si>
  <si>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</si>
  <si>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</si>
  <si>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</si>
  <si>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</si>
  <si>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</si>
  <si>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</si>
  <si>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</si>
  <si>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</si>
  <si>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</si>
  <si>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</si>
  <si>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</si>
  <si>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</si>
  <si>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</si>
  <si>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</si>
  <si>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</si>
  <si>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</si>
  <si>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</si>
  <si>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</si>
  <si>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</si>
  <si>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</si>
  <si>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</si>
  <si>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</si>
  <si>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</si>
  <si>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</si>
  <si>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</si>
  <si>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</si>
  <si>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</si>
  <si>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</si>
  <si>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</si>
  <si>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</si>
  <si>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</si>
  <si>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</si>
  <si>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</si>
  <si>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</si>
  <si>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</si>
  <si>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</si>
  <si>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</si>
  <si>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</si>
  <si>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</si>
  <si>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</si>
  <si>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</si>
  <si>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</si>
  <si>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</si>
  <si>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</si>
  <si>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</si>
  <si>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</si>
  <si>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</si>
  <si>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</si>
  <si>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</si>
  <si>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</si>
  <si>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</si>
  <si>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</si>
  <si>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</si>
  <si>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</si>
  <si>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</si>
  <si>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</si>
  <si>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</si>
  <si>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</si>
  <si>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</si>
  <si>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</si>
  <si>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</si>
  <si>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</si>
  <si>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</si>
  <si>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</si>
  <si>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</si>
  <si>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</si>
  <si>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</si>
  <si>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</si>
  <si>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</si>
  <si>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</si>
  <si>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</si>
  <si>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</si>
  <si>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</si>
  <si>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</si>
  <si>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</si>
  <si>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</si>
  <si>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</si>
  <si>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</si>
  <si>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</si>
  <si>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</si>
  <si>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</si>
  <si>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</si>
  <si>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</si>
  <si>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</si>
  <si>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</si>
  <si>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</si>
  <si>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</si>
  <si>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</si>
  <si>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</si>
  <si>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</si>
  <si>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</si>
  <si>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</si>
  <si>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</si>
  <si>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</si>
  <si>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</si>
  <si>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</si>
  <si>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</si>
  <si>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</si>
  <si>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</si>
  <si>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</si>
  <si>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</si>
  <si>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</si>
  <si>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</si>
  <si>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</si>
  <si>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</si>
  <si>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</si>
  <si>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</si>
  <si>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</si>
  <si>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</si>
  <si>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</si>
  <si>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</si>
  <si>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</si>
  <si>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</si>
  <si>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</si>
  <si>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</si>
  <si>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</si>
  <si>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</si>
  <si>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</si>
  <si>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</si>
  <si>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</si>
  <si>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</si>
  <si>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</si>
  <si>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</si>
  <si>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</si>
  <si>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</si>
  <si>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</si>
  <si>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</si>
  <si>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</si>
  <si>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</si>
  <si>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</si>
  <si>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</si>
  <si>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</si>
  <si>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</si>
  <si>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</si>
  <si>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</si>
  <si>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</si>
  <si>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</si>
  <si>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</si>
  <si>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</si>
  <si>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</si>
  <si>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</si>
  <si>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</si>
  <si>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</si>
  <si>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</si>
  <si>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</si>
  <si>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</si>
  <si>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</si>
  <si>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</si>
  <si>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</si>
  <si>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</si>
  <si>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</si>
  <si>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</si>
  <si>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</si>
  <si>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</si>
  <si>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</si>
  <si>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</si>
  <si>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</si>
  <si>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</si>
  <si>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</si>
  <si>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</si>
  <si>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</si>
  <si>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</si>
  <si>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</si>
  <si>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</si>
  <si>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</si>
  <si>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</si>
  <si>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</si>
  <si>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</si>
  <si>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</si>
  <si>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</si>
  <si>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</si>
  <si>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</si>
  <si>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</si>
  <si>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</si>
  <si>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</si>
  <si>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</si>
  <si>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</si>
  <si>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</si>
  <si>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</si>
  <si>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</si>
  <si>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</si>
  <si>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</si>
  <si>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</si>
  <si>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</si>
  <si>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</si>
  <si>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</si>
  <si>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</si>
  <si>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</si>
  <si>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</si>
  <si>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</si>
  <si>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</si>
  <si>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</si>
  <si>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</si>
  <si>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</si>
  <si>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</si>
  <si>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</si>
  <si>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</si>
  <si>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</si>
  <si>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</si>
  <si>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</si>
  <si>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</si>
  <si>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</si>
  <si>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</si>
  <si>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</si>
  <si>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</si>
  <si>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</si>
  <si>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</si>
  <si>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</si>
  <si>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</si>
  <si>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</si>
  <si>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</si>
  <si>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</si>
  <si>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</si>
  <si>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</si>
  <si>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</si>
  <si>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</si>
  <si>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</si>
  <si>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</si>
  <si>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</si>
  <si>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</si>
  <si>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</si>
  <si>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</si>
  <si>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</si>
  <si>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</si>
  <si>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</si>
  <si>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</si>
  <si>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</si>
  <si>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</si>
  <si>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</si>
  <si>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</si>
  <si>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</si>
  <si>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</si>
  <si>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</si>
  <si>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</si>
  <si>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</si>
  <si>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</si>
  <si>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</si>
  <si>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</si>
  <si>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</si>
  <si>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</si>
  <si>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</si>
  <si>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</si>
  <si>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</si>
  <si>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</si>
  <si>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</si>
  <si>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</si>
  <si>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</si>
  <si>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</si>
  <si>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</si>
  <si>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</si>
  <si>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</si>
  <si>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</si>
  <si>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</si>
  <si>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</si>
  <si>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</si>
  <si>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</si>
  <si>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</si>
  <si>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</si>
  <si>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</si>
  <si>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</si>
  <si>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</si>
  <si>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</si>
  <si>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</si>
  <si>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</si>
  <si>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</si>
  <si>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</si>
  <si>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</si>
  <si>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</si>
  <si>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</si>
  <si>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</si>
  <si>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</si>
  <si>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</si>
  <si>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</si>
  <si>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</si>
  <si>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</si>
  <si>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</si>
  <si>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</si>
  <si>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</si>
  <si>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</si>
  <si>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</si>
  <si>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</si>
  <si>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</si>
  <si>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</si>
  <si>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</si>
  <si>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</si>
  <si>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</si>
  <si>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</si>
  <si>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</si>
  <si>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</si>
  <si>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</si>
  <si>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</si>
  <si>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</si>
  <si>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</si>
  <si>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</si>
  <si>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</si>
  <si>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</si>
  <si>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</si>
  <si>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</si>
  <si>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</si>
  <si>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</si>
  <si>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</si>
  <si>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</si>
  <si>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</si>
  <si>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</si>
  <si>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</si>
  <si>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</si>
  <si>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</si>
  <si>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</si>
  <si>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</si>
  <si>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</si>
  <si>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</si>
  <si>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</si>
  <si>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</si>
  <si>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</si>
  <si>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</si>
  <si>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</si>
  <si>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</si>
  <si>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</si>
  <si>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</si>
  <si>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</si>
  <si>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</si>
  <si>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</si>
  <si>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</si>
  <si>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</si>
  <si>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</si>
  <si>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</si>
  <si>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</si>
  <si>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</si>
  <si>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</si>
  <si>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</si>
  <si>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</si>
  <si>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</si>
  <si>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</si>
  <si>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</si>
  <si>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</si>
  <si>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</si>
  <si>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</si>
  <si>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</si>
  <si>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</si>
  <si>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</si>
  <si>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</si>
  <si>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</si>
  <si>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</si>
  <si>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</si>
  <si>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</si>
  <si>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</si>
  <si>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</si>
  <si>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</si>
  <si>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</si>
  <si>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</si>
  <si>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</si>
  <si>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</si>
  <si>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</si>
  <si>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</si>
  <si>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</si>
  <si>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</si>
  <si>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</si>
  <si>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</si>
  <si>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</si>
  <si>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</si>
  <si>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</si>
  <si>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</si>
  <si>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</si>
  <si>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</si>
  <si>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</si>
  <si>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</si>
  <si>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</si>
  <si>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</si>
  <si>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</si>
  <si>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</si>
  <si>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</si>
  <si>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</si>
  <si>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</si>
  <si>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</si>
  <si>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</si>
  <si>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</si>
  <si>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</si>
  <si>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</si>
  <si>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</si>
  <si>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</si>
  <si>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</si>
  <si>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</si>
  <si>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</si>
  <si>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</si>
  <si>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</si>
  <si>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</si>
  <si>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</si>
  <si>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</si>
  <si>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</si>
  <si>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</si>
  <si>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</si>
  <si>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</si>
  <si>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</si>
  <si>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</si>
  <si>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</si>
  <si>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</si>
  <si>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</si>
  <si>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</si>
  <si>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</si>
  <si>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</si>
  <si>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</si>
  <si>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</si>
  <si>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</si>
  <si>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</si>
  <si>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</si>
  <si>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</si>
  <si>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</si>
  <si>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</si>
  <si>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</si>
  <si>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</si>
  <si>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</si>
  <si>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</si>
  <si>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</si>
  <si>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</si>
  <si>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</si>
  <si>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</si>
  <si>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</si>
  <si>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</si>
  <si>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</si>
  <si>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XLII/293/2017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</si>
  <si>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</si>
  <si>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</si>
  <si>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</si>
  <si>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</si>
  <si>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</si>
  <si>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</si>
  <si>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</si>
  <si>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</si>
  <si>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</si>
  <si>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</si>
  <si>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XLII/293/2017                         Rady Miasta Brzeziny z dnia 24 lipca 2017 roku</t>
  </si>
  <si>
    <t>PRZEWODNICZĄCY RADY</t>
  </si>
  <si>
    <t>Tadeusz Barucki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</si>
</sst>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101" fillId="0" borderId="48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84682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2108588"/>
        <c:axId val="41868429"/>
      </c:line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85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3057478"/>
        <c:axId val="7755255"/>
      </c:lineChart>
      <c:cat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2688432"/>
        <c:axId val="24195889"/>
      </c:lineChart>
      <c:catAx>
        <c:axId val="268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16436410"/>
        <c:axId val="13709963"/>
      </c:line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41669864.56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1271542"/>
        <c:axId val="35899559"/>
      </c:barChart>
      <c:catAx>
        <c:axId val="4127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9559"/>
        <c:crosses val="autoZero"/>
        <c:auto val="1"/>
        <c:lblOffset val="100"/>
        <c:tickLblSkip val="1"/>
        <c:noMultiLvlLbl val="0"/>
      </c:catAx>
      <c:valAx>
        <c:axId val="35899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15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40235075.55</c:v>
                </c:pt>
                <c:pt idx="1">
                  <c:v>39321796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54660576"/>
        <c:axId val="22183137"/>
      </c:barChart>
      <c:catAx>
        <c:axId val="546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3137"/>
        <c:crosses val="autoZero"/>
        <c:auto val="1"/>
        <c:lblOffset val="100"/>
        <c:tickLblSkip val="1"/>
        <c:noMultiLvlLbl val="0"/>
      </c:catAx>
      <c:valAx>
        <c:axId val="22183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05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15419469.9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05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55600</c:v>
                </c:pt>
                <c:pt idx="1">
                  <c:v>210950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3635000</c:v>
                </c:pt>
                <c:pt idx="2">
                  <c:v>3286000</c:v>
                </c:pt>
                <c:pt idx="3">
                  <c:v>510000</c:v>
                </c:pt>
                <c:pt idx="4">
                  <c:v>2810000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5379604"/>
        <c:axId val="51545525"/>
      </c:lineChart>
      <c:catAx>
        <c:axId val="653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6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61256542"/>
        <c:axId val="14437967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1434789.01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65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2832840"/>
        <c:axId val="28624649"/>
      </c:line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2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6295250"/>
        <c:axId val="36895203"/>
      </c:lineChart>
      <c:catAx>
        <c:axId val="5629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525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41669864.56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40235075.55</c:v>
                </c:pt>
                <c:pt idx="4">
                  <c:v>39321796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621372"/>
        <c:axId val="35721437"/>
      </c:line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13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Q118" sqref="Q118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5.5" customHeight="1">
      <c r="B1" s="352" t="s">
        <v>481</v>
      </c>
      <c r="C1" s="353"/>
      <c r="D1" s="353"/>
      <c r="E1" s="351" t="s">
        <v>315</v>
      </c>
      <c r="F1" s="351"/>
      <c r="G1" s="157" t="s">
        <v>314</v>
      </c>
      <c r="H1" s="157" t="s">
        <v>315</v>
      </c>
      <c r="I1" s="354" t="s">
        <v>482</v>
      </c>
      <c r="J1" s="355"/>
      <c r="K1" s="355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45443355.43</f>
        <v>45443355.43</v>
      </c>
      <c r="J3" s="34">
        <f>47950000</f>
        <v>47950000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41669864.56</f>
        <v>41669864.56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7665161.76</f>
        <v>7665161.76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13640728.8</f>
        <v>13640728.8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3773490.87</f>
        <v>3773490.87</v>
      </c>
      <c r="J11" s="38">
        <f>4950000</f>
        <v>4950000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84682</f>
        <v>84682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3678808.87</f>
        <v>3678808.87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46662825.43</f>
        <v>46662825.43</v>
      </c>
      <c r="J14" s="34">
        <f>46271796</f>
        <v>46271796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40235075.55</f>
        <v>40235075.55</v>
      </c>
      <c r="J15" s="38">
        <f>39321796</f>
        <v>39321796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57500</f>
        <v>57500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6427749.88</f>
        <v>6427749.88</v>
      </c>
      <c r="J23" s="38">
        <f>6950000</f>
        <v>6950000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1434789.01</f>
        <v>1434789.01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3847146.22</f>
        <v>3847146.22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0.0441</f>
        <v>0.0441</v>
      </c>
      <c r="J47" s="44">
        <f>0.0468</f>
        <v>0.0468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0.0441</f>
        <v>0.0441</v>
      </c>
      <c r="J48" s="44">
        <f>0.0468</f>
        <v>0.0468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0.0441</f>
        <v>0.0441</v>
      </c>
      <c r="J50" s="44">
        <f>0.0468</f>
        <v>0.0468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0.033436593658682776</v>
      </c>
      <c r="J51" s="44">
        <f t="shared" si="1"/>
        <v>0.17994168925964546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0.0451</f>
        <v>0.0451</v>
      </c>
      <c r="K52" s="44">
        <f>0.0811</f>
        <v>0.0811</v>
      </c>
      <c r="L52" s="44">
        <f>0.1126</f>
        <v>0.1126</v>
      </c>
      <c r="M52" s="44">
        <f>0.1518</f>
        <v>0.1518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0.0609</f>
        <v>0.0609</v>
      </c>
      <c r="K53" s="44">
        <f>0.0968</f>
        <v>0.0968</v>
      </c>
      <c r="L53" s="44">
        <f>0.1126</f>
        <v>0.1126</v>
      </c>
      <c r="M53" s="44">
        <f>0.1518</f>
        <v>0.1518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15419469.9</f>
        <v>15419469.9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180600</f>
        <v>180600</v>
      </c>
      <c r="J61" s="38">
        <f>3845950</f>
        <v>3845950</v>
      </c>
      <c r="K61" s="38">
        <f>3346100</f>
        <v>3346100</v>
      </c>
      <c r="L61" s="38">
        <f>517000</f>
        <v>517000</v>
      </c>
      <c r="M61" s="38">
        <f>2821000</f>
        <v>2821000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55600</f>
        <v>55600</v>
      </c>
      <c r="J62" s="38">
        <f>210950</f>
        <v>210950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3635000</f>
        <v>3635000</v>
      </c>
      <c r="K63" s="38">
        <f>3286000</f>
        <v>3286000</v>
      </c>
      <c r="L63" s="38">
        <f>510000</f>
        <v>510000</v>
      </c>
      <c r="M63" s="38">
        <f>2810000</f>
        <v>2810000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3643749.88</f>
        <v>3643749.88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2034000</f>
        <v>2034000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-0.0017000000000000001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6" t="s">
        <v>483</v>
      </c>
      <c r="Q112" s="357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8" t="s">
        <v>484</v>
      </c>
      <c r="Q113" s="359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45443355.43</v>
      </c>
      <c r="J182" s="119">
        <f t="shared" si="65"/>
        <v>47950000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46662825.43</v>
      </c>
      <c r="J183" s="123">
        <f t="shared" si="66"/>
        <v>46271796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0.0162</v>
      </c>
      <c r="J193" s="150">
        <f t="shared" si="70"/>
        <v>-0.0017000000000000001</v>
      </c>
      <c r="K193" s="150">
        <f t="shared" si="70"/>
        <v>0.027600000000000006</v>
      </c>
      <c r="L193" s="150">
        <f t="shared" si="70"/>
        <v>0.05500000000000001</v>
      </c>
      <c r="M193" s="150">
        <f t="shared" si="70"/>
        <v>0.09809999999999999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0.0162</v>
      </c>
      <c r="J194" s="154">
        <f t="shared" si="71"/>
        <v>-0.0017000000000000001</v>
      </c>
      <c r="K194" s="154">
        <f t="shared" si="71"/>
        <v>0.027600000000000006</v>
      </c>
      <c r="L194" s="154">
        <f t="shared" si="71"/>
        <v>0.05500000000000001</v>
      </c>
      <c r="M194" s="154">
        <f t="shared" si="71"/>
        <v>0.09809999999999999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0.032</v>
      </c>
      <c r="J195" s="150">
        <f t="shared" si="72"/>
        <v>0.014100000000000001</v>
      </c>
      <c r="K195" s="150">
        <f t="shared" si="72"/>
        <v>0.0433</v>
      </c>
      <c r="L195" s="150">
        <f t="shared" si="72"/>
        <v>0.05500000000000001</v>
      </c>
      <c r="M195" s="150">
        <f t="shared" si="72"/>
        <v>0.09809999999999999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0.032</v>
      </c>
      <c r="J196" s="154">
        <f t="shared" si="73"/>
        <v>0.014100000000000001</v>
      </c>
      <c r="K196" s="154">
        <f t="shared" si="73"/>
        <v>0.0433</v>
      </c>
      <c r="L196" s="154">
        <f t="shared" si="73"/>
        <v>0.05500000000000001</v>
      </c>
      <c r="M196" s="154">
        <f t="shared" si="73"/>
        <v>0.09809999999999999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60" t="s">
        <v>318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6" t="s">
        <v>308</v>
      </c>
      <c r="C2" s="66"/>
      <c r="D2" s="67"/>
      <c r="E2" s="68"/>
      <c r="F2" s="361" t="s">
        <v>319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71" t="s">
        <v>470</v>
      </c>
      <c r="C3" s="66"/>
      <c r="D3" s="67"/>
      <c r="E3" s="68"/>
      <c r="F3" s="362" t="s">
        <v>307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XLII/293/2017</v>
      </c>
      <c r="F5" s="71"/>
      <c r="G5" s="76"/>
      <c r="I5" s="77" t="str">
        <f>D6&amp;" - "&amp;"WPF za lata "&amp;D7&amp;" - Nr Uchwały JST: "&amp;D5</f>
        <v>BRZEZINY - WPF za lata 2017 - 2025 - Nr Uchwały JST: XLII/293/2017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45443355.43</v>
      </c>
      <c r="J10" s="64">
        <f aca="true" t="shared" si="1" ref="J10:AL10">+J11+J18</f>
        <v>47950000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41669864.56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7665161.76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13640728.8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3773490.87</v>
      </c>
      <c r="J18" s="168">
        <f>+'Zał.1_WPF_bazowy'!J11</f>
        <v>4950000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84682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3678808.87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46662825.43</v>
      </c>
      <c r="J21" s="64">
        <f aca="true" t="shared" si="2" ref="J21:AL21">+J22+J30</f>
        <v>46271796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40235075.55</v>
      </c>
      <c r="J22" s="168">
        <f>+'Zał.1_WPF_bazowy'!J15</f>
        <v>39321796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57500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6427749.88</v>
      </c>
      <c r="J30" s="168">
        <f>+'Zał.1_WPF_bazowy'!J23</f>
        <v>6950000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1434789.0100000054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3847146.2200000063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0.0441</v>
      </c>
      <c r="J54" s="107">
        <f t="shared" si="10"/>
        <v>0.0468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0.0441</v>
      </c>
      <c r="J55" s="107">
        <f t="shared" si="11"/>
        <v>0.0468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0.0441</v>
      </c>
      <c r="J57" s="107">
        <f t="shared" si="12"/>
        <v>0.0468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0.0334</v>
      </c>
      <c r="J58" s="107">
        <f t="shared" si="13"/>
        <v>0.1799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0.04513333333333333</v>
      </c>
      <c r="K59" s="107">
        <f>+IF(K10&lt;&gt;0,(J58+I58+G58)/3,"-")</f>
        <v>0.08106666666666666</v>
      </c>
      <c r="L59" s="107">
        <f aca="true" t="shared" si="14" ref="L59:AL59">+IF(L10&lt;&gt;0,(K58+J58+I58)/3,"-")</f>
        <v>0.11256666666666666</v>
      </c>
      <c r="M59" s="107">
        <f t="shared" si="14"/>
        <v>0.15180000000000002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0.0609</v>
      </c>
      <c r="K60" s="107">
        <f aca="true" t="shared" si="15" ref="K60:AL60">+IF(K10&lt;&gt;0,ROUND((J58+I58+H58)/3,$K$7+2),"-")</f>
        <v>0.0968</v>
      </c>
      <c r="L60" s="107">
        <f t="shared" si="15"/>
        <v>0.1126</v>
      </c>
      <c r="M60" s="107">
        <f t="shared" si="15"/>
        <v>0.1518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15419469.9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180600</v>
      </c>
      <c r="J68" s="110">
        <f aca="true" t="shared" si="18" ref="J68:AL68">+J69+J70</f>
        <v>3845950</v>
      </c>
      <c r="K68" s="110">
        <f t="shared" si="18"/>
        <v>3346100</v>
      </c>
      <c r="L68" s="110">
        <f t="shared" si="18"/>
        <v>517000</v>
      </c>
      <c r="M68" s="110">
        <f t="shared" si="18"/>
        <v>2821000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55600</v>
      </c>
      <c r="J69" s="168">
        <f>+'Zał.1_WPF_bazowy'!J62</f>
        <v>210950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3635000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2810000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3643749.88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2034000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-0.0016666666666666705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45443355.43</v>
      </c>
      <c r="J189" s="119">
        <f t="shared" si="81"/>
        <v>47950000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46662825.43</v>
      </c>
      <c r="J190" s="123">
        <f t="shared" si="82"/>
        <v>46271796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0.01623333333333333</v>
      </c>
      <c r="J200" s="150">
        <f t="shared" si="86"/>
        <v>-0.0016666666666666705</v>
      </c>
      <c r="K200" s="150">
        <f t="shared" si="86"/>
        <v>0.027566666666666663</v>
      </c>
      <c r="L200" s="150">
        <f t="shared" si="86"/>
        <v>0.054966666666666664</v>
      </c>
      <c r="M200" s="150">
        <f t="shared" si="86"/>
        <v>0.09810000000000002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0.01623333333333333</v>
      </c>
      <c r="J201" s="154">
        <f t="shared" si="87"/>
        <v>-0.0016666666666666705</v>
      </c>
      <c r="K201" s="154">
        <f t="shared" si="87"/>
        <v>0.027566666666666663</v>
      </c>
      <c r="L201" s="154">
        <f t="shared" si="87"/>
        <v>0.054966666666666664</v>
      </c>
      <c r="M201" s="154">
        <f t="shared" si="87"/>
        <v>0.09810000000000002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0.032</v>
      </c>
      <c r="J202" s="150">
        <f t="shared" si="88"/>
        <v>0.014100000000000001</v>
      </c>
      <c r="K202" s="150">
        <f t="shared" si="88"/>
        <v>0.0433</v>
      </c>
      <c r="L202" s="150">
        <f t="shared" si="88"/>
        <v>0.05500000000000001</v>
      </c>
      <c r="M202" s="150">
        <f t="shared" si="88"/>
        <v>0.09809999999999999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0.032</v>
      </c>
      <c r="J203" s="154">
        <f t="shared" si="89"/>
        <v>0.014100000000000001</v>
      </c>
      <c r="K203" s="154">
        <f t="shared" si="89"/>
        <v>0.0433</v>
      </c>
      <c r="L203" s="154">
        <f t="shared" si="89"/>
        <v>0.05500000000000001</v>
      </c>
      <c r="M203" s="154">
        <f t="shared" si="89"/>
        <v>0.09809999999999999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2025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2020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2017</v>
      </c>
      <c r="N7" s="9">
        <v>2412357.21</v>
      </c>
      <c r="O7" s="13">
        <v>42941</v>
      </c>
      <c r="P7" s="13">
        <v>42941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2019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2022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2018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4</v>
      </c>
      <c r="M12" s="8">
        <v>2021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2</v>
      </c>
      <c r="M13" s="8">
        <v>2019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2023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2025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7</v>
      </c>
      <c r="M17" s="8">
        <v>2024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2017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2018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5</v>
      </c>
      <c r="M20" s="8">
        <v>2022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5</v>
      </c>
      <c r="M22" s="8">
        <v>2022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2821000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3</v>
      </c>
      <c r="M24" s="8">
        <v>2020</v>
      </c>
      <c r="N24" s="9">
        <v>517000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7</v>
      </c>
      <c r="M25" s="8">
        <v>2024</v>
      </c>
      <c r="N25" s="9">
        <v>0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2</v>
      </c>
      <c r="M26" s="8">
        <v>2019</v>
      </c>
      <c r="N26" s="9">
        <v>3346100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0</v>
      </c>
      <c r="M27" s="8">
        <v>2017</v>
      </c>
      <c r="N27" s="9">
        <v>180600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1</v>
      </c>
      <c r="M28" s="8">
        <v>2018</v>
      </c>
      <c r="N28" s="9">
        <v>3845950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8</v>
      </c>
      <c r="M29" s="8">
        <v>2025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6</v>
      </c>
      <c r="M30" s="8">
        <v>2023</v>
      </c>
      <c r="N30" s="9">
        <v>0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2020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2021</v>
      </c>
      <c r="N33" s="9">
        <v>0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752887.87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1</v>
      </c>
      <c r="M35" s="8">
        <v>2018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8</v>
      </c>
      <c r="M37" s="8">
        <v>2025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2023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2</v>
      </c>
      <c r="M39" s="8">
        <v>2019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8</v>
      </c>
      <c r="M41" s="8">
        <v>2025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2022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2018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0</v>
      </c>
      <c r="M47" s="8">
        <v>2017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3</v>
      </c>
      <c r="M49" s="8">
        <v>2020</v>
      </c>
      <c r="N49" s="9">
        <v>550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981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6</v>
      </c>
      <c r="M51" s="8">
        <v>2023</v>
      </c>
      <c r="N51" s="9">
        <v>1245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1</v>
      </c>
      <c r="M52" s="8">
        <v>2018</v>
      </c>
      <c r="N52" s="9">
        <v>-17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7</v>
      </c>
      <c r="M53" s="8">
        <v>2024</v>
      </c>
      <c r="N53" s="9">
        <v>1717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0</v>
      </c>
      <c r="M54" s="8">
        <v>2017</v>
      </c>
      <c r="N54" s="9">
        <v>162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8</v>
      </c>
      <c r="M55" s="8">
        <v>2025</v>
      </c>
      <c r="N55" s="9">
        <v>2111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2</v>
      </c>
      <c r="M56" s="8">
        <v>2019</v>
      </c>
      <c r="N56" s="9">
        <v>276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5</v>
      </c>
      <c r="M57" s="8">
        <v>2022</v>
      </c>
      <c r="N57" s="9">
        <v>997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7</v>
      </c>
      <c r="M58" s="8">
        <v>2024</v>
      </c>
      <c r="N58" s="9">
        <v>0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5</v>
      </c>
      <c r="M59" s="8">
        <v>2022</v>
      </c>
      <c r="N59" s="9">
        <v>0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3</v>
      </c>
      <c r="M60" s="8">
        <v>2020</v>
      </c>
      <c r="N60" s="9">
        <v>0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6</v>
      </c>
      <c r="M61" s="8">
        <v>2023</v>
      </c>
      <c r="N61" s="9">
        <v>0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8</v>
      </c>
      <c r="M62" s="8">
        <v>2025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0</v>
      </c>
      <c r="M63" s="8">
        <v>2017</v>
      </c>
      <c r="N63" s="9">
        <v>0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1</v>
      </c>
      <c r="M64" s="8">
        <v>2018</v>
      </c>
      <c r="N64" s="9">
        <v>0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2</v>
      </c>
      <c r="M65" s="8">
        <v>2019</v>
      </c>
      <c r="N65" s="9">
        <v>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4</v>
      </c>
      <c r="M66" s="8">
        <v>2021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2018</v>
      </c>
      <c r="N67" s="9">
        <v>1678204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0</v>
      </c>
      <c r="M68" s="8">
        <v>2017</v>
      </c>
      <c r="N68" s="9">
        <v>1478204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3</v>
      </c>
      <c r="M69" s="8">
        <v>2020</v>
      </c>
      <c r="N69" s="9">
        <v>2210004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2025</v>
      </c>
      <c r="N70" s="9">
        <v>0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5</v>
      </c>
      <c r="M71" s="8">
        <v>2022</v>
      </c>
      <c r="N71" s="9">
        <v>2250004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2021</v>
      </c>
      <c r="N72" s="9">
        <v>2210004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2019</v>
      </c>
      <c r="N73" s="9">
        <v>1860004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2024</v>
      </c>
      <c r="N74" s="9">
        <v>1250000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3</v>
      </c>
      <c r="M76" s="8">
        <v>2020</v>
      </c>
      <c r="N76" s="9">
        <v>140000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1</v>
      </c>
      <c r="M77" s="8">
        <v>2018</v>
      </c>
      <c r="N77" s="9">
        <v>140000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7</v>
      </c>
      <c r="M78" s="8">
        <v>2024</v>
      </c>
      <c r="N78" s="9">
        <v>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5</v>
      </c>
      <c r="M79" s="8">
        <v>2022</v>
      </c>
      <c r="N79" s="9">
        <v>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2017</v>
      </c>
      <c r="N81" s="9">
        <v>140000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4</v>
      </c>
      <c r="M82" s="8">
        <v>2021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1</v>
      </c>
      <c r="M85" s="8">
        <v>2018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0</v>
      </c>
      <c r="M86" s="8">
        <v>2017</v>
      </c>
      <c r="N86" s="9">
        <v>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2</v>
      </c>
      <c r="M87" s="8">
        <v>2019</v>
      </c>
      <c r="N87" s="9">
        <v>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6</v>
      </c>
      <c r="M88" s="8">
        <v>2023</v>
      </c>
      <c r="N88" s="9">
        <v>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8</v>
      </c>
      <c r="M89" s="8">
        <v>2025</v>
      </c>
      <c r="N89" s="9">
        <v>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5</v>
      </c>
      <c r="M90" s="8">
        <v>2022</v>
      </c>
      <c r="N90" s="9">
        <v>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3</v>
      </c>
      <c r="M91" s="8">
        <v>2020</v>
      </c>
      <c r="N91" s="9">
        <v>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4</v>
      </c>
      <c r="M92" s="8">
        <v>2021</v>
      </c>
      <c r="N92" s="9">
        <v>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2</v>
      </c>
      <c r="M94" s="8">
        <v>2019</v>
      </c>
      <c r="N94" s="9">
        <v>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769</v>
      </c>
      <c r="H95" s="12">
        <v>12.8</v>
      </c>
      <c r="I95" s="12"/>
      <c r="J95" s="12" t="s">
        <v>385</v>
      </c>
      <c r="K95" s="12" t="b">
        <v>1</v>
      </c>
      <c r="L95" s="12">
        <v>7</v>
      </c>
      <c r="M95" s="8">
        <v>2024</v>
      </c>
      <c r="N95" s="9">
        <v>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2023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920</v>
      </c>
      <c r="H98" s="12" t="s">
        <v>128</v>
      </c>
      <c r="I98" s="12"/>
      <c r="J98" s="12" t="s">
        <v>387</v>
      </c>
      <c r="K98" s="12" t="b">
        <v>1</v>
      </c>
      <c r="L98" s="12">
        <v>6</v>
      </c>
      <c r="M98" s="8">
        <v>2023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3</v>
      </c>
      <c r="M99" s="8">
        <v>2020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8</v>
      </c>
      <c r="M100" s="8">
        <v>2025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5</v>
      </c>
      <c r="M102" s="8">
        <v>2022</v>
      </c>
      <c r="N102" s="9">
        <v>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0</v>
      </c>
      <c r="M103" s="8">
        <v>2017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0</v>
      </c>
      <c r="M105" s="8">
        <v>2017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1</v>
      </c>
      <c r="M106" s="8">
        <v>2018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5</v>
      </c>
      <c r="M107" s="8">
        <v>2022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6</v>
      </c>
      <c r="M108" s="8">
        <v>2023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4</v>
      </c>
      <c r="M109" s="8">
        <v>2021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2</v>
      </c>
      <c r="M110" s="8">
        <v>2019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7</v>
      </c>
      <c r="M111" s="8">
        <v>2024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150</v>
      </c>
      <c r="H112" s="12" t="s">
        <v>57</v>
      </c>
      <c r="I112" s="12"/>
      <c r="J112" s="12" t="s">
        <v>335</v>
      </c>
      <c r="K112" s="12" t="b">
        <v>1</v>
      </c>
      <c r="L112" s="12">
        <v>8</v>
      </c>
      <c r="M112" s="8">
        <v>2025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8</v>
      </c>
      <c r="M113" s="8">
        <v>2025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2</v>
      </c>
      <c r="M114" s="8">
        <v>2019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3</v>
      </c>
      <c r="M115" s="8">
        <v>2020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0</v>
      </c>
      <c r="M116" s="8">
        <v>2017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1</v>
      </c>
      <c r="M118" s="8">
        <v>2018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7</v>
      </c>
      <c r="M119" s="8">
        <v>2024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8</v>
      </c>
      <c r="M121" s="8">
        <v>2025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5</v>
      </c>
      <c r="M122" s="8">
        <v>2022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2023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2</v>
      </c>
      <c r="M124" s="8">
        <v>2019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0</v>
      </c>
      <c r="M126" s="8">
        <v>2017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3</v>
      </c>
      <c r="M127" s="8">
        <v>2020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1</v>
      </c>
      <c r="M128" s="8">
        <v>2018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7</v>
      </c>
      <c r="M129" s="8">
        <v>2024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2025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1</v>
      </c>
      <c r="M131" s="8">
        <v>2018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0</v>
      </c>
      <c r="M132" s="8">
        <v>2017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4</v>
      </c>
      <c r="M133" s="8">
        <v>2021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6</v>
      </c>
      <c r="M134" s="8">
        <v>2023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7</v>
      </c>
      <c r="M135" s="8">
        <v>2024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2019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5</v>
      </c>
      <c r="M137" s="8">
        <v>2022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3</v>
      </c>
      <c r="M138" s="8">
        <v>2020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2</v>
      </c>
      <c r="M139" s="8">
        <v>2019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0</v>
      </c>
      <c r="M140" s="8">
        <v>2017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8</v>
      </c>
      <c r="M143" s="8">
        <v>2025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6</v>
      </c>
      <c r="M144" s="8">
        <v>2023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4</v>
      </c>
      <c r="M146" s="8">
        <v>2021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3</v>
      </c>
      <c r="M147" s="8">
        <v>2020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1</v>
      </c>
      <c r="M148" s="8">
        <v>2018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2024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4</v>
      </c>
      <c r="M150" s="8">
        <v>2021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3</v>
      </c>
      <c r="M153" s="8">
        <v>2020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2022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0</v>
      </c>
      <c r="M155" s="8">
        <v>2017</v>
      </c>
      <c r="N155" s="9">
        <v>3678808.87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8</v>
      </c>
      <c r="M156" s="8">
        <v>2025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2019</v>
      </c>
      <c r="N157" s="9">
        <v>0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7</v>
      </c>
      <c r="M158" s="8">
        <v>2024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1</v>
      </c>
      <c r="M161" s="8">
        <v>2018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3</v>
      </c>
      <c r="M162" s="8">
        <v>2020</v>
      </c>
      <c r="N162" s="9">
        <v>0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0</v>
      </c>
      <c r="M163" s="8">
        <v>2017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6</v>
      </c>
      <c r="M164" s="8">
        <v>2023</v>
      </c>
      <c r="N164" s="9">
        <v>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8</v>
      </c>
      <c r="M165" s="8">
        <v>2025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5</v>
      </c>
      <c r="M166" s="8">
        <v>2022</v>
      </c>
      <c r="N166" s="9">
        <v>0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1</v>
      </c>
      <c r="M168" s="8">
        <v>2018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4</v>
      </c>
      <c r="M169" s="8">
        <v>2021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8</v>
      </c>
      <c r="M170" s="8">
        <v>2025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0</v>
      </c>
      <c r="M171" s="8">
        <v>2017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7</v>
      </c>
      <c r="M172" s="8">
        <v>2024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2020</v>
      </c>
      <c r="N173" s="9">
        <v>0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2019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2</v>
      </c>
      <c r="M175" s="8">
        <v>2019</v>
      </c>
      <c r="N175" s="9">
        <v>60100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2017</v>
      </c>
      <c r="N176" s="9">
        <v>55600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2025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5</v>
      </c>
      <c r="M178" s="8">
        <v>2022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6</v>
      </c>
      <c r="M181" s="8">
        <v>2023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2018</v>
      </c>
      <c r="N182" s="9">
        <v>210950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2024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7</v>
      </c>
      <c r="M185" s="8">
        <v>2024</v>
      </c>
      <c r="N185" s="9">
        <v>41900000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2025</v>
      </c>
      <c r="N186" s="9">
        <v>42400000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2018</v>
      </c>
      <c r="N187" s="9">
        <v>39321796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4</v>
      </c>
      <c r="M188" s="8">
        <v>2021</v>
      </c>
      <c r="N188" s="9">
        <v>40400000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40235075.55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5</v>
      </c>
      <c r="M191" s="8">
        <v>2022</v>
      </c>
      <c r="N191" s="9">
        <v>40900000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2020</v>
      </c>
      <c r="N192" s="9">
        <v>39900000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5</v>
      </c>
      <c r="M194" s="8">
        <v>2022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7</v>
      </c>
      <c r="M195" s="8">
        <v>2024</v>
      </c>
      <c r="N195" s="9">
        <v>0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1</v>
      </c>
      <c r="M196" s="8">
        <v>2018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0</v>
      </c>
      <c r="M197" s="8">
        <v>2017</v>
      </c>
      <c r="N197" s="9">
        <v>0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8</v>
      </c>
      <c r="M198" s="8">
        <v>2025</v>
      </c>
      <c r="N198" s="9">
        <v>0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6</v>
      </c>
      <c r="M199" s="8">
        <v>2023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3</v>
      </c>
      <c r="M200" s="8">
        <v>2020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2</v>
      </c>
      <c r="M201" s="8">
        <v>2019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2018</v>
      </c>
      <c r="N202" s="9">
        <v>0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2</v>
      </c>
      <c r="M203" s="8">
        <v>2019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2020</v>
      </c>
      <c r="N205" s="9">
        <v>0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4</v>
      </c>
      <c r="M206" s="8">
        <v>2021</v>
      </c>
      <c r="N206" s="9">
        <v>0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8</v>
      </c>
      <c r="M207" s="8">
        <v>2025</v>
      </c>
      <c r="N207" s="9">
        <v>0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0</v>
      </c>
      <c r="M208" s="8">
        <v>2017</v>
      </c>
      <c r="N208" s="9">
        <v>550000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6</v>
      </c>
      <c r="M209" s="8">
        <v>2023</v>
      </c>
      <c r="N209" s="9">
        <v>0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5</v>
      </c>
      <c r="M210" s="8">
        <v>2022</v>
      </c>
      <c r="N210" s="9">
        <v>0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8</v>
      </c>
      <c r="M211" s="8">
        <v>2025</v>
      </c>
      <c r="N211" s="9">
        <v>0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2024</v>
      </c>
      <c r="N212" s="9">
        <v>0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2019</v>
      </c>
      <c r="N213" s="9">
        <v>0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4</v>
      </c>
      <c r="M216" s="8">
        <v>2021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6</v>
      </c>
      <c r="M217" s="8">
        <v>2023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5</v>
      </c>
      <c r="M218" s="8">
        <v>2022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0</v>
      </c>
      <c r="M219" s="8">
        <v>2017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4</v>
      </c>
      <c r="M220" s="8">
        <v>2021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6</v>
      </c>
      <c r="M221" s="8">
        <v>2023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5</v>
      </c>
      <c r="M222" s="8">
        <v>2022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0</v>
      </c>
      <c r="M223" s="8">
        <v>2017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8</v>
      </c>
      <c r="M224" s="8">
        <v>2025</v>
      </c>
      <c r="N224" s="9">
        <v>0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3</v>
      </c>
      <c r="M225" s="8">
        <v>2020</v>
      </c>
      <c r="N225" s="9">
        <v>0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1</v>
      </c>
      <c r="M227" s="8">
        <v>2018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2</v>
      </c>
      <c r="M228" s="8">
        <v>2019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6</v>
      </c>
      <c r="M229" s="8">
        <v>2023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5</v>
      </c>
      <c r="M231" s="8">
        <v>2022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2024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2018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2019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3</v>
      </c>
      <c r="M237" s="8">
        <v>2020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8</v>
      </c>
      <c r="M238" s="8">
        <v>2025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4</v>
      </c>
      <c r="M239" s="8">
        <v>2021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7</v>
      </c>
      <c r="M240" s="8">
        <v>2024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2022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3</v>
      </c>
      <c r="M242" s="8">
        <v>2020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2019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2023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5</v>
      </c>
      <c r="M247" s="8">
        <v>2022</v>
      </c>
      <c r="N247" s="9">
        <v>2250004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2018</v>
      </c>
      <c r="N248" s="9">
        <v>1678204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2021</v>
      </c>
      <c r="N249" s="9">
        <v>2210004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2023</v>
      </c>
      <c r="N250" s="9">
        <v>2418000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2019</v>
      </c>
      <c r="N251" s="9">
        <v>1860004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2020</v>
      </c>
      <c r="N252" s="9">
        <v>2210004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8</v>
      </c>
      <c r="M253" s="8">
        <v>2025</v>
      </c>
      <c r="N253" s="9">
        <v>285316.79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7</v>
      </c>
      <c r="M254" s="8">
        <v>2024</v>
      </c>
      <c r="N254" s="9">
        <v>1250000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0</v>
      </c>
      <c r="M255" s="8">
        <v>2017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2018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2022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7</v>
      </c>
      <c r="M258" s="8">
        <v>2024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8</v>
      </c>
      <c r="M259" s="8">
        <v>2025</v>
      </c>
      <c r="N259" s="9">
        <v>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3</v>
      </c>
      <c r="M260" s="8">
        <v>2020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4</v>
      </c>
      <c r="M263" s="8">
        <v>2021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2017</v>
      </c>
      <c r="N264" s="9">
        <v>11818.04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0</v>
      </c>
      <c r="M265" s="8">
        <v>2017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8</v>
      </c>
      <c r="M266" s="8">
        <v>2025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2020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5</v>
      </c>
      <c r="M268" s="8">
        <v>2022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4</v>
      </c>
      <c r="M269" s="8">
        <v>2021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1</v>
      </c>
      <c r="M270" s="8">
        <v>2018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2024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6</v>
      </c>
      <c r="M272" s="8">
        <v>2023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210</v>
      </c>
      <c r="H273" s="12">
        <v>4</v>
      </c>
      <c r="I273" s="12" t="s">
        <v>344</v>
      </c>
      <c r="J273" s="12" t="s">
        <v>22</v>
      </c>
      <c r="K273" s="12" t="b">
        <v>0</v>
      </c>
      <c r="L273" s="12">
        <v>0</v>
      </c>
      <c r="M273" s="8">
        <v>2017</v>
      </c>
      <c r="N273" s="9">
        <v>2697674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210</v>
      </c>
      <c r="H274" s="12">
        <v>4</v>
      </c>
      <c r="I274" s="12" t="s">
        <v>344</v>
      </c>
      <c r="J274" s="12" t="s">
        <v>22</v>
      </c>
      <c r="K274" s="12" t="b">
        <v>0</v>
      </c>
      <c r="L274" s="12">
        <v>4</v>
      </c>
      <c r="M274" s="8">
        <v>2021</v>
      </c>
      <c r="N274" s="9">
        <v>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810</v>
      </c>
      <c r="H275" s="12">
        <v>13.2</v>
      </c>
      <c r="I275" s="12"/>
      <c r="J275" s="12" t="s">
        <v>116</v>
      </c>
      <c r="K275" s="12" t="b">
        <v>1</v>
      </c>
      <c r="L275" s="12">
        <v>2</v>
      </c>
      <c r="M275" s="8">
        <v>2019</v>
      </c>
      <c r="N275" s="9">
        <v>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7</v>
      </c>
      <c r="M276" s="8">
        <v>2024</v>
      </c>
      <c r="N276" s="9">
        <v>0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2021</v>
      </c>
      <c r="N277" s="9">
        <v>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2022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0</v>
      </c>
      <c r="M279" s="8">
        <v>2017</v>
      </c>
      <c r="N279" s="9">
        <v>0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1</v>
      </c>
      <c r="M280" s="8">
        <v>2018</v>
      </c>
      <c r="N280" s="9">
        <v>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2025</v>
      </c>
      <c r="N281" s="9">
        <v>0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3</v>
      </c>
      <c r="M282" s="8">
        <v>2020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2</v>
      </c>
      <c r="M283" s="8">
        <v>2019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6</v>
      </c>
      <c r="M284" s="8">
        <v>2023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3</v>
      </c>
      <c r="M285" s="8">
        <v>2020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1</v>
      </c>
      <c r="M287" s="8">
        <v>2018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0</v>
      </c>
      <c r="M288" s="8">
        <v>2017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7</v>
      </c>
      <c r="M289" s="8">
        <v>2024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6</v>
      </c>
      <c r="M290" s="8">
        <v>2023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5</v>
      </c>
      <c r="M291" s="8">
        <v>2022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770</v>
      </c>
      <c r="H292" s="12" t="s">
        <v>386</v>
      </c>
      <c r="I292" s="12"/>
      <c r="J292" s="12" t="s">
        <v>377</v>
      </c>
      <c r="K292" s="12" t="b">
        <v>1</v>
      </c>
      <c r="L292" s="12">
        <v>8</v>
      </c>
      <c r="M292" s="8">
        <v>2025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770</v>
      </c>
      <c r="H293" s="12" t="s">
        <v>386</v>
      </c>
      <c r="I293" s="12"/>
      <c r="J293" s="12" t="s">
        <v>377</v>
      </c>
      <c r="K293" s="12" t="b">
        <v>1</v>
      </c>
      <c r="L293" s="12">
        <v>4</v>
      </c>
      <c r="M293" s="8">
        <v>2021</v>
      </c>
      <c r="N293" s="9">
        <v>0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7</v>
      </c>
      <c r="M295" s="8">
        <v>2024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6</v>
      </c>
      <c r="M296" s="8">
        <v>2023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8</v>
      </c>
      <c r="M298" s="8">
        <v>2025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1</v>
      </c>
      <c r="M299" s="8">
        <v>2018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2</v>
      </c>
      <c r="M301" s="8">
        <v>2019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6</v>
      </c>
      <c r="M304" s="8">
        <v>2023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2020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5</v>
      </c>
      <c r="M306" s="8">
        <v>2022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4</v>
      </c>
      <c r="M307" s="8">
        <v>2021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0</v>
      </c>
      <c r="M308" s="8">
        <v>2017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1</v>
      </c>
      <c r="M309" s="8">
        <v>2018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6</v>
      </c>
      <c r="M310" s="8">
        <v>2023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2020</v>
      </c>
      <c r="N312" s="9">
        <v>17074000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0</v>
      </c>
      <c r="M314" s="8">
        <v>2017</v>
      </c>
      <c r="N314" s="9">
        <v>15419469.9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2018</v>
      </c>
      <c r="N316" s="9">
        <v>16094000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2</v>
      </c>
      <c r="M317" s="8">
        <v>2019</v>
      </c>
      <c r="N317" s="9">
        <v>16577000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8</v>
      </c>
      <c r="M320" s="8">
        <v>2025</v>
      </c>
      <c r="N320" s="9">
        <v>0.0073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5</v>
      </c>
      <c r="M321" s="8">
        <v>2022</v>
      </c>
      <c r="N321" s="9">
        <v>0.0506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2</v>
      </c>
      <c r="M322" s="8">
        <v>2019</v>
      </c>
      <c r="N322" s="9">
        <v>0.0535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2021</v>
      </c>
      <c r="N323" s="9">
        <v>0.0537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0.0441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1</v>
      </c>
      <c r="M325" s="8">
        <v>2018</v>
      </c>
      <c r="N325" s="9">
        <v>0.0468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6</v>
      </c>
      <c r="M326" s="8">
        <v>2023</v>
      </c>
      <c r="N326" s="9">
        <v>0.0504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7</v>
      </c>
      <c r="M327" s="8">
        <v>2024</v>
      </c>
      <c r="N327" s="9">
        <v>0.0258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5</v>
      </c>
      <c r="M329" s="8">
        <v>2022</v>
      </c>
      <c r="N329" s="9">
        <v>0.198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6</v>
      </c>
      <c r="M330" s="8">
        <v>2023</v>
      </c>
      <c r="N330" s="9">
        <v>0.2189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0</v>
      </c>
      <c r="M331" s="8">
        <v>2017</v>
      </c>
      <c r="N331" s="9">
        <v>0.0334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8</v>
      </c>
      <c r="M333" s="8">
        <v>2025</v>
      </c>
      <c r="N333" s="9">
        <v>0.2561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3</v>
      </c>
      <c r="M334" s="8">
        <v>2020</v>
      </c>
      <c r="N334" s="9">
        <v>0.1511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4</v>
      </c>
      <c r="M335" s="8">
        <v>2021</v>
      </c>
      <c r="N335" s="9">
        <v>0.1755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1</v>
      </c>
      <c r="M336" s="8">
        <v>2018</v>
      </c>
      <c r="N336" s="9">
        <v>0.1799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2024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2023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3</v>
      </c>
      <c r="M340" s="8">
        <v>2020</v>
      </c>
      <c r="N340" s="9">
        <v>8200000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1</v>
      </c>
      <c r="M342" s="8">
        <v>2018</v>
      </c>
      <c r="N342" s="9">
        <v>7800000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5</v>
      </c>
      <c r="M343" s="8">
        <v>2022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8</v>
      </c>
      <c r="M344" s="8">
        <v>2025</v>
      </c>
      <c r="N344" s="9">
        <v>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7665161.76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3</v>
      </c>
      <c r="M346" s="8">
        <v>2020</v>
      </c>
      <c r="N346" s="9">
        <v>0.1126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8</v>
      </c>
      <c r="M347" s="8">
        <v>2025</v>
      </c>
      <c r="N347" s="9">
        <v>0.2184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5</v>
      </c>
      <c r="M348" s="8">
        <v>2022</v>
      </c>
      <c r="N348" s="9">
        <v>0.1503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6</v>
      </c>
      <c r="M349" s="8">
        <v>2023</v>
      </c>
      <c r="N349" s="9">
        <v>0.1749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4</v>
      </c>
      <c r="M350" s="8">
        <v>2021</v>
      </c>
      <c r="N350" s="9">
        <v>0.1518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0</v>
      </c>
      <c r="M351" s="8">
        <v>2017</v>
      </c>
      <c r="N351" s="9">
        <v>0.0603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1</v>
      </c>
      <c r="M352" s="8">
        <v>2018</v>
      </c>
      <c r="N352" s="9">
        <v>0.0451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7</v>
      </c>
      <c r="M353" s="8">
        <v>2024</v>
      </c>
      <c r="N353" s="9">
        <v>0.1975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2</v>
      </c>
      <c r="M354" s="8">
        <v>2019</v>
      </c>
      <c r="N354" s="9">
        <v>0.0811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1</v>
      </c>
      <c r="M355" s="8">
        <v>2018</v>
      </c>
      <c r="N355" s="9">
        <v>43000000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4</v>
      </c>
      <c r="M356" s="8">
        <v>2021</v>
      </c>
      <c r="N356" s="9">
        <v>49000000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2020</v>
      </c>
      <c r="N357" s="9">
        <v>47000000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2017</v>
      </c>
      <c r="N358" s="9">
        <v>41669864.56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2022</v>
      </c>
      <c r="N359" s="9">
        <v>51000000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2024</v>
      </c>
      <c r="N360" s="9">
        <v>55000000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6</v>
      </c>
      <c r="M361" s="8">
        <v>2023</v>
      </c>
      <c r="N361" s="9">
        <v>53000000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2025</v>
      </c>
      <c r="N362" s="9">
        <v>57000000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2</v>
      </c>
      <c r="M363" s="8">
        <v>2019</v>
      </c>
      <c r="N363" s="9">
        <v>45000000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5</v>
      </c>
      <c r="M364" s="8">
        <v>2022</v>
      </c>
      <c r="N364" s="9">
        <v>0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6</v>
      </c>
      <c r="M365" s="8">
        <v>2023</v>
      </c>
      <c r="N365" s="9">
        <v>0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3</v>
      </c>
      <c r="M367" s="8">
        <v>2020</v>
      </c>
      <c r="N367" s="9">
        <v>510000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2024</v>
      </c>
      <c r="N368" s="9">
        <v>0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4</v>
      </c>
      <c r="M369" s="8">
        <v>2021</v>
      </c>
      <c r="N369" s="9">
        <v>2810000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0</v>
      </c>
      <c r="M370" s="8">
        <v>2017</v>
      </c>
      <c r="N370" s="9">
        <v>125000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2025</v>
      </c>
      <c r="N371" s="9">
        <v>0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2018</v>
      </c>
      <c r="N372" s="9">
        <v>3635000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7</v>
      </c>
      <c r="M373" s="8">
        <v>2024</v>
      </c>
      <c r="N373" s="9">
        <v>0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5</v>
      </c>
      <c r="M374" s="8">
        <v>2022</v>
      </c>
      <c r="N374" s="9">
        <v>0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1</v>
      </c>
      <c r="M375" s="8">
        <v>2018</v>
      </c>
      <c r="N375" s="9">
        <v>0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3</v>
      </c>
      <c r="M377" s="8">
        <v>2020</v>
      </c>
      <c r="N377" s="9">
        <v>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4</v>
      </c>
      <c r="M379" s="8">
        <v>2021</v>
      </c>
      <c r="N379" s="9">
        <v>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6</v>
      </c>
      <c r="M381" s="8">
        <v>2023</v>
      </c>
      <c r="N381" s="9">
        <v>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6</v>
      </c>
      <c r="M382" s="8">
        <v>2023</v>
      </c>
      <c r="N382" s="9">
        <v>0.0504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0.0441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3</v>
      </c>
      <c r="M384" s="8">
        <v>2020</v>
      </c>
      <c r="N384" s="9">
        <v>0.0576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2</v>
      </c>
      <c r="M385" s="8">
        <v>2019</v>
      </c>
      <c r="N385" s="9">
        <v>0.0535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300</v>
      </c>
      <c r="H386" s="12">
        <v>5</v>
      </c>
      <c r="I386" s="12" t="s">
        <v>345</v>
      </c>
      <c r="J386" s="12" t="s">
        <v>72</v>
      </c>
      <c r="K386" s="12" t="b">
        <v>0</v>
      </c>
      <c r="L386" s="12">
        <v>1</v>
      </c>
      <c r="M386" s="8">
        <v>2018</v>
      </c>
      <c r="N386" s="9">
        <v>1678204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8</v>
      </c>
      <c r="M387" s="8">
        <v>2025</v>
      </c>
      <c r="N387" s="9">
        <v>0.0073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7</v>
      </c>
      <c r="M388" s="8">
        <v>2024</v>
      </c>
      <c r="N388" s="9">
        <v>0.0258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0.0468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4</v>
      </c>
      <c r="M390" s="8">
        <v>2021</v>
      </c>
      <c r="N390" s="9">
        <v>0.0537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470</v>
      </c>
      <c r="H391" s="12">
        <v>9.1</v>
      </c>
      <c r="I391" s="12" t="s">
        <v>356</v>
      </c>
      <c r="J391" s="12" t="s">
        <v>357</v>
      </c>
      <c r="K391" s="12" t="b">
        <v>1</v>
      </c>
      <c r="L391" s="12">
        <v>5</v>
      </c>
      <c r="M391" s="8">
        <v>2022</v>
      </c>
      <c r="N391" s="9">
        <v>0.0506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1</v>
      </c>
      <c r="M393" s="8">
        <v>2018</v>
      </c>
      <c r="N393" s="9">
        <v>0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6</v>
      </c>
      <c r="M394" s="8">
        <v>2023</v>
      </c>
      <c r="N394" s="9">
        <v>0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2019</v>
      </c>
      <c r="N395" s="9">
        <v>0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2025</v>
      </c>
      <c r="N397" s="9">
        <v>0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3</v>
      </c>
      <c r="M398" s="8">
        <v>2020</v>
      </c>
      <c r="N398" s="9">
        <v>0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7</v>
      </c>
      <c r="M399" s="8">
        <v>2024</v>
      </c>
      <c r="N399" s="9">
        <v>0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0</v>
      </c>
      <c r="M400" s="8">
        <v>2017</v>
      </c>
      <c r="N400" s="9">
        <v>0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4</v>
      </c>
      <c r="M402" s="8">
        <v>2021</v>
      </c>
      <c r="N402" s="9">
        <v>2210004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5</v>
      </c>
      <c r="M404" s="8">
        <v>2022</v>
      </c>
      <c r="N404" s="9">
        <v>2250004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3</v>
      </c>
      <c r="M405" s="8">
        <v>2020</v>
      </c>
      <c r="N405" s="9">
        <v>2210004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8</v>
      </c>
      <c r="M406" s="8">
        <v>2025</v>
      </c>
      <c r="N406" s="9">
        <v>285316.79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2</v>
      </c>
      <c r="M407" s="8">
        <v>2019</v>
      </c>
      <c r="N407" s="9">
        <v>1860004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6</v>
      </c>
      <c r="M409" s="8">
        <v>2023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5</v>
      </c>
      <c r="M410" s="8">
        <v>2022</v>
      </c>
      <c r="N410" s="9">
        <v>0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2018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8</v>
      </c>
      <c r="M413" s="8">
        <v>2025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2017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2024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2</v>
      </c>
      <c r="M416" s="8">
        <v>2019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3</v>
      </c>
      <c r="M417" s="8">
        <v>2020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2</v>
      </c>
      <c r="M418" s="8">
        <v>2019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6</v>
      </c>
      <c r="M419" s="8">
        <v>2023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5</v>
      </c>
      <c r="M420" s="8">
        <v>2022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3</v>
      </c>
      <c r="M422" s="8">
        <v>2020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4</v>
      </c>
      <c r="M424" s="8">
        <v>2021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8</v>
      </c>
      <c r="M425" s="8">
        <v>2025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7</v>
      </c>
      <c r="M426" s="8">
        <v>2024</v>
      </c>
      <c r="N426" s="9">
        <v>0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8</v>
      </c>
      <c r="M427" s="8">
        <v>2025</v>
      </c>
      <c r="N427" s="9">
        <v>14600000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4</v>
      </c>
      <c r="M428" s="8">
        <v>2021</v>
      </c>
      <c r="N428" s="9">
        <v>8600000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1</v>
      </c>
      <c r="M429" s="8">
        <v>2018</v>
      </c>
      <c r="N429" s="9">
        <v>3678204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3</v>
      </c>
      <c r="M430" s="8">
        <v>2020</v>
      </c>
      <c r="N430" s="9">
        <v>7100000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6</v>
      </c>
      <c r="M431" s="8">
        <v>2023</v>
      </c>
      <c r="N431" s="9">
        <v>11600000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7</v>
      </c>
      <c r="M432" s="8">
        <v>2024</v>
      </c>
      <c r="N432" s="9">
        <v>13100000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5</v>
      </c>
      <c r="M433" s="8">
        <v>2022</v>
      </c>
      <c r="N433" s="9">
        <v>10100000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2</v>
      </c>
      <c r="M434" s="8">
        <v>2019</v>
      </c>
      <c r="N434" s="9">
        <v>5600000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0</v>
      </c>
      <c r="M435" s="8">
        <v>2017</v>
      </c>
      <c r="N435" s="9">
        <v>3847146.22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6</v>
      </c>
      <c r="M436" s="8">
        <v>2023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7</v>
      </c>
      <c r="M437" s="8">
        <v>2024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3</v>
      </c>
      <c r="M438" s="8">
        <v>2020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2021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2022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0</v>
      </c>
      <c r="M444" s="8">
        <v>2017</v>
      </c>
      <c r="N444" s="9">
        <v>285316.79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5</v>
      </c>
      <c r="M445" s="8">
        <v>2022</v>
      </c>
      <c r="N445" s="9">
        <v>0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2023</v>
      </c>
      <c r="N446" s="9">
        <v>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0</v>
      </c>
      <c r="M447" s="8">
        <v>2017</v>
      </c>
      <c r="N447" s="9">
        <v>8520930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2024</v>
      </c>
      <c r="N448" s="9">
        <v>0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4</v>
      </c>
      <c r="M449" s="8">
        <v>2021</v>
      </c>
      <c r="N449" s="9">
        <v>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2</v>
      </c>
      <c r="M450" s="8">
        <v>2019</v>
      </c>
      <c r="N450" s="9">
        <v>9500000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1</v>
      </c>
      <c r="M451" s="8">
        <v>2018</v>
      </c>
      <c r="N451" s="9">
        <v>9400000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3</v>
      </c>
      <c r="M452" s="8">
        <v>2020</v>
      </c>
      <c r="N452" s="9">
        <v>9600000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2025</v>
      </c>
      <c r="N453" s="9">
        <v>0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5</v>
      </c>
      <c r="M455" s="8">
        <v>2022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4</v>
      </c>
      <c r="M456" s="8">
        <v>2021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0</v>
      </c>
      <c r="M457" s="8">
        <v>2017</v>
      </c>
      <c r="N457" s="9">
        <v>285316.79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2025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2</v>
      </c>
      <c r="M459" s="8">
        <v>2019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7</v>
      </c>
      <c r="M460" s="8">
        <v>2024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2018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2023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5</v>
      </c>
      <c r="M463" s="8">
        <v>2022</v>
      </c>
      <c r="N463" s="9">
        <v>51000000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4</v>
      </c>
      <c r="M464" s="8">
        <v>2021</v>
      </c>
      <c r="N464" s="9">
        <v>49000000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7</v>
      </c>
      <c r="M465" s="8">
        <v>2024</v>
      </c>
      <c r="N465" s="9">
        <v>55000000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8</v>
      </c>
      <c r="M466" s="8">
        <v>2025</v>
      </c>
      <c r="N466" s="9">
        <v>57000000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2</v>
      </c>
      <c r="M467" s="8">
        <v>2019</v>
      </c>
      <c r="N467" s="9">
        <v>45000000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6</v>
      </c>
      <c r="M468" s="8">
        <v>2023</v>
      </c>
      <c r="N468" s="9">
        <v>53000000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1</v>
      </c>
      <c r="M469" s="8">
        <v>2018</v>
      </c>
      <c r="N469" s="9">
        <v>47950000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3</v>
      </c>
      <c r="M470" s="8">
        <v>2020</v>
      </c>
      <c r="N470" s="9">
        <v>47000000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0</v>
      </c>
      <c r="M471" s="8">
        <v>2017</v>
      </c>
      <c r="N471" s="9">
        <v>45443355.43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1</v>
      </c>
      <c r="M472" s="8">
        <v>2018</v>
      </c>
      <c r="N472" s="9">
        <v>12483332.79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4</v>
      </c>
      <c r="M473" s="8">
        <v>2021</v>
      </c>
      <c r="N473" s="9">
        <v>6203320.79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8</v>
      </c>
      <c r="M474" s="8">
        <v>2025</v>
      </c>
      <c r="N474" s="9">
        <v>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2024</v>
      </c>
      <c r="N475" s="9">
        <v>285316.79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2020</v>
      </c>
      <c r="N476" s="9">
        <v>8413324.79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2017</v>
      </c>
      <c r="N479" s="9">
        <v>14161536.79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2022</v>
      </c>
      <c r="N480" s="9">
        <v>3953316.79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5</v>
      </c>
      <c r="M481" s="8">
        <v>2022</v>
      </c>
      <c r="N481" s="9">
        <v>0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6</v>
      </c>
      <c r="M482" s="8">
        <v>2023</v>
      </c>
      <c r="N482" s="9">
        <v>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0</v>
      </c>
      <c r="M484" s="8">
        <v>2017</v>
      </c>
      <c r="N484" s="9">
        <v>3643749.88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4</v>
      </c>
      <c r="M485" s="8">
        <v>2021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2</v>
      </c>
      <c r="M486" s="8">
        <v>2019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2020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7</v>
      </c>
      <c r="M489" s="8">
        <v>2024</v>
      </c>
      <c r="N489" s="9">
        <v>0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5</v>
      </c>
      <c r="M490" s="8">
        <v>2022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3</v>
      </c>
      <c r="M491" s="8">
        <v>2020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4</v>
      </c>
      <c r="M492" s="8">
        <v>2021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2017</v>
      </c>
      <c r="N493" s="9">
        <v>0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2</v>
      </c>
      <c r="M494" s="8">
        <v>2019</v>
      </c>
      <c r="N494" s="9">
        <v>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2018</v>
      </c>
      <c r="N495" s="9">
        <v>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2025</v>
      </c>
      <c r="N496" s="9">
        <v>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2023</v>
      </c>
      <c r="N497" s="9">
        <v>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7</v>
      </c>
      <c r="M498" s="8">
        <v>2024</v>
      </c>
      <c r="N498" s="9">
        <v>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2</v>
      </c>
      <c r="M499" s="8">
        <v>2019</v>
      </c>
      <c r="N499" s="9">
        <v>0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1</v>
      </c>
      <c r="M500" s="8">
        <v>2018</v>
      </c>
      <c r="N500" s="9">
        <v>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5</v>
      </c>
      <c r="M501" s="8">
        <v>2022</v>
      </c>
      <c r="N501" s="9">
        <v>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0</v>
      </c>
      <c r="M503" s="8">
        <v>2017</v>
      </c>
      <c r="N503" s="9">
        <v>821244.76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3</v>
      </c>
      <c r="M505" s="8">
        <v>2020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8</v>
      </c>
      <c r="M506" s="8">
        <v>2025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1</v>
      </c>
      <c r="M508" s="8">
        <v>2018</v>
      </c>
      <c r="N508" s="9">
        <v>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3</v>
      </c>
      <c r="M509" s="8">
        <v>2020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8</v>
      </c>
      <c r="M510" s="8">
        <v>2025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6</v>
      </c>
      <c r="M511" s="8">
        <v>2023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7</v>
      </c>
      <c r="M513" s="8">
        <v>2024</v>
      </c>
      <c r="N513" s="9">
        <v>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5</v>
      </c>
      <c r="M514" s="8">
        <v>2022</v>
      </c>
      <c r="N514" s="9">
        <v>0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4</v>
      </c>
      <c r="M515" s="8">
        <v>2021</v>
      </c>
      <c r="N515" s="9">
        <v>0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2</v>
      </c>
      <c r="M516" s="8">
        <v>2019</v>
      </c>
      <c r="N516" s="9">
        <v>0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8</v>
      </c>
      <c r="M517" s="8">
        <v>2025</v>
      </c>
      <c r="N517" s="9">
        <v>0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3</v>
      </c>
      <c r="M518" s="8">
        <v>2020</v>
      </c>
      <c r="N518" s="9">
        <v>0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1</v>
      </c>
      <c r="M520" s="8">
        <v>2018</v>
      </c>
      <c r="N520" s="9">
        <v>0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5</v>
      </c>
      <c r="M521" s="8">
        <v>2022</v>
      </c>
      <c r="N521" s="9">
        <v>0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4</v>
      </c>
      <c r="M523" s="8">
        <v>2021</v>
      </c>
      <c r="N523" s="9">
        <v>0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7</v>
      </c>
      <c r="M524" s="8">
        <v>2024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2017</v>
      </c>
      <c r="N525" s="9">
        <v>55783.04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5</v>
      </c>
      <c r="M526" s="8">
        <v>2022</v>
      </c>
      <c r="N526" s="9">
        <v>0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8</v>
      </c>
      <c r="M527" s="8">
        <v>2025</v>
      </c>
      <c r="N527" s="9">
        <v>0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0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752887.87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2021</v>
      </c>
      <c r="N530" s="9">
        <v>0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2</v>
      </c>
      <c r="M531" s="8">
        <v>2019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2023</v>
      </c>
      <c r="N532" s="9">
        <v>0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7</v>
      </c>
      <c r="M535" s="8">
        <v>2024</v>
      </c>
      <c r="N535" s="9">
        <v>40000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470000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4</v>
      </c>
      <c r="M537" s="8">
        <v>2021</v>
      </c>
      <c r="N537" s="9">
        <v>300000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5</v>
      </c>
      <c r="M538" s="8">
        <v>2022</v>
      </c>
      <c r="N538" s="9">
        <v>210000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8</v>
      </c>
      <c r="M539" s="8">
        <v>2025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1</v>
      </c>
      <c r="M540" s="8">
        <v>2018</v>
      </c>
      <c r="N540" s="9">
        <v>450000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2</v>
      </c>
      <c r="M541" s="8">
        <v>2019</v>
      </c>
      <c r="N541" s="9">
        <v>430000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6</v>
      </c>
      <c r="M542" s="8">
        <v>2023</v>
      </c>
      <c r="N542" s="9">
        <v>130000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3</v>
      </c>
      <c r="M543" s="8">
        <v>2020</v>
      </c>
      <c r="N543" s="9">
        <v>380000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4</v>
      </c>
      <c r="M544" s="8">
        <v>2021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6</v>
      </c>
      <c r="M545" s="8">
        <v>2023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7</v>
      </c>
      <c r="M546" s="8">
        <v>2024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5</v>
      </c>
      <c r="M547" s="8">
        <v>2022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0</v>
      </c>
      <c r="M550" s="8">
        <v>2017</v>
      </c>
      <c r="N550" s="9">
        <v>66497.79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2019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1</v>
      </c>
      <c r="M552" s="8">
        <v>2018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2</v>
      </c>
      <c r="M553" s="8">
        <v>2019</v>
      </c>
      <c r="N553" s="9">
        <v>3739996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0</v>
      </c>
      <c r="M554" s="8">
        <v>2017</v>
      </c>
      <c r="N554" s="9">
        <v>6427749.88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2020</v>
      </c>
      <c r="N555" s="9">
        <v>4889996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7</v>
      </c>
      <c r="M556" s="8">
        <v>2024</v>
      </c>
      <c r="N556" s="9">
        <v>11850000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4</v>
      </c>
      <c r="M557" s="8">
        <v>2021</v>
      </c>
      <c r="N557" s="9">
        <v>6389996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8</v>
      </c>
      <c r="M559" s="8">
        <v>2025</v>
      </c>
      <c r="N559" s="9">
        <v>14314683.21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2022</v>
      </c>
      <c r="N560" s="9">
        <v>7849996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1</v>
      </c>
      <c r="M561" s="8">
        <v>2018</v>
      </c>
      <c r="N561" s="9">
        <v>6950000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2022</v>
      </c>
      <c r="N562" s="9">
        <v>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8</v>
      </c>
      <c r="M563" s="8">
        <v>2025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2</v>
      </c>
      <c r="M565" s="8">
        <v>2019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1</v>
      </c>
      <c r="M566" s="8">
        <v>2018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3</v>
      </c>
      <c r="M567" s="8">
        <v>2020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7</v>
      </c>
      <c r="M568" s="8">
        <v>2024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0</v>
      </c>
      <c r="M569" s="8">
        <v>2017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1</v>
      </c>
      <c r="M572" s="8">
        <v>2018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0</v>
      </c>
      <c r="M573" s="8">
        <v>2017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2020</v>
      </c>
      <c r="N574" s="9">
        <v>0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2021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5</v>
      </c>
      <c r="M576" s="8">
        <v>2022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6</v>
      </c>
      <c r="M577" s="8">
        <v>2023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2</v>
      </c>
      <c r="M578" s="8">
        <v>2019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7</v>
      </c>
      <c r="M579" s="8">
        <v>2024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7</v>
      </c>
      <c r="M580" s="8">
        <v>2024</v>
      </c>
      <c r="N580" s="9">
        <v>127000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3</v>
      </c>
      <c r="M581" s="8">
        <v>2020</v>
      </c>
      <c r="N581" s="9">
        <v>119000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1</v>
      </c>
      <c r="M582" s="8">
        <v>2018</v>
      </c>
      <c r="N582" s="9">
        <v>116000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6</v>
      </c>
      <c r="M583" s="8">
        <v>2023</v>
      </c>
      <c r="N583" s="9">
        <v>125000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2</v>
      </c>
      <c r="M584" s="8">
        <v>2019</v>
      </c>
      <c r="N584" s="9">
        <v>117000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4</v>
      </c>
      <c r="M585" s="8">
        <v>2021</v>
      </c>
      <c r="N585" s="9">
        <v>121000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2022</v>
      </c>
      <c r="N586" s="9">
        <v>123000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8</v>
      </c>
      <c r="M587" s="8">
        <v>2025</v>
      </c>
      <c r="N587" s="9">
        <v>129000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2017</v>
      </c>
      <c r="N588" s="9">
        <v>57500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1</v>
      </c>
      <c r="M590" s="8">
        <v>2018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8</v>
      </c>
      <c r="M591" s="8">
        <v>2025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5</v>
      </c>
      <c r="M592" s="8">
        <v>2022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7</v>
      </c>
      <c r="M594" s="8">
        <v>2024</v>
      </c>
      <c r="N594" s="9">
        <v>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2</v>
      </c>
      <c r="M595" s="8">
        <v>2019</v>
      </c>
      <c r="N595" s="9">
        <v>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3</v>
      </c>
      <c r="M596" s="8">
        <v>2020</v>
      </c>
      <c r="N596" s="9">
        <v>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7</v>
      </c>
      <c r="M598" s="8">
        <v>2024</v>
      </c>
      <c r="N598" s="9">
        <v>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6</v>
      </c>
      <c r="M599" s="8">
        <v>2023</v>
      </c>
      <c r="N599" s="9">
        <v>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3</v>
      </c>
      <c r="M600" s="8">
        <v>2020</v>
      </c>
      <c r="N600" s="9">
        <v>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1</v>
      </c>
      <c r="M601" s="8">
        <v>2018</v>
      </c>
      <c r="N601" s="9">
        <v>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2</v>
      </c>
      <c r="M602" s="8">
        <v>2019</v>
      </c>
      <c r="N602" s="9">
        <v>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8</v>
      </c>
      <c r="M603" s="8">
        <v>2025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0</v>
      </c>
      <c r="M604" s="8">
        <v>2017</v>
      </c>
      <c r="N604" s="9">
        <v>0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4</v>
      </c>
      <c r="M605" s="8">
        <v>2021</v>
      </c>
      <c r="N605" s="9">
        <v>0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5</v>
      </c>
      <c r="M606" s="8">
        <v>2022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2022</v>
      </c>
      <c r="N608" s="9">
        <v>0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2017</v>
      </c>
      <c r="N609" s="9">
        <v>1563417.88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1</v>
      </c>
      <c r="M610" s="8">
        <v>2018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4</v>
      </c>
      <c r="M611" s="8">
        <v>2021</v>
      </c>
      <c r="N611" s="9">
        <v>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2</v>
      </c>
      <c r="M612" s="8">
        <v>2019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3</v>
      </c>
      <c r="M615" s="8">
        <v>2020</v>
      </c>
      <c r="N615" s="9">
        <v>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1</v>
      </c>
      <c r="M616" s="8">
        <v>2018</v>
      </c>
      <c r="N616" s="9">
        <v>0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5</v>
      </c>
      <c r="M617" s="8">
        <v>2022</v>
      </c>
      <c r="N617" s="9">
        <v>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7</v>
      </c>
      <c r="M618" s="8">
        <v>2024</v>
      </c>
      <c r="N618" s="9">
        <v>0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2</v>
      </c>
      <c r="M619" s="8">
        <v>2019</v>
      </c>
      <c r="N619" s="9">
        <v>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8</v>
      </c>
      <c r="M620" s="8">
        <v>2025</v>
      </c>
      <c r="N620" s="9">
        <v>0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4</v>
      </c>
      <c r="M621" s="8">
        <v>2021</v>
      </c>
      <c r="N621" s="9">
        <v>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2017</v>
      </c>
      <c r="N622" s="9">
        <v>11818.04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3</v>
      </c>
      <c r="M623" s="8">
        <v>2020</v>
      </c>
      <c r="N623" s="9">
        <v>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2023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5</v>
      </c>
      <c r="M625" s="8">
        <v>2022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2024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0</v>
      </c>
      <c r="M627" s="8">
        <v>2017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2023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8</v>
      </c>
      <c r="M631" s="8">
        <v>2025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3</v>
      </c>
      <c r="M632" s="8">
        <v>2020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1</v>
      </c>
      <c r="M633" s="8">
        <v>2018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2022</v>
      </c>
      <c r="N634" s="9">
        <v>10100000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0</v>
      </c>
      <c r="M635" s="8">
        <v>2017</v>
      </c>
      <c r="N635" s="9">
        <v>1434789.01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8</v>
      </c>
      <c r="M636" s="8">
        <v>2025</v>
      </c>
      <c r="N636" s="9">
        <v>14600000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2</v>
      </c>
      <c r="M637" s="8">
        <v>2019</v>
      </c>
      <c r="N637" s="9">
        <v>5600000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7</v>
      </c>
      <c r="M638" s="8">
        <v>2024</v>
      </c>
      <c r="N638" s="9">
        <v>13100000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1</v>
      </c>
      <c r="M639" s="8">
        <v>2018</v>
      </c>
      <c r="N639" s="9">
        <v>3678204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3</v>
      </c>
      <c r="M640" s="8">
        <v>2020</v>
      </c>
      <c r="N640" s="9">
        <v>7100000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4</v>
      </c>
      <c r="M641" s="8">
        <v>2021</v>
      </c>
      <c r="N641" s="9">
        <v>8600000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1</v>
      </c>
      <c r="M644" s="8">
        <v>2018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2024</v>
      </c>
      <c r="N646" s="9">
        <v>0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0</v>
      </c>
      <c r="M647" s="8">
        <v>2017</v>
      </c>
      <c r="N647" s="9">
        <v>66497.79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2</v>
      </c>
      <c r="M648" s="8">
        <v>2019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2022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4</v>
      </c>
      <c r="M650" s="8">
        <v>2021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2023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2</v>
      </c>
      <c r="M652" s="8">
        <v>2019</v>
      </c>
      <c r="N652" s="9">
        <v>43139996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7</v>
      </c>
      <c r="M653" s="8">
        <v>2024</v>
      </c>
      <c r="N653" s="9">
        <v>53750000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1</v>
      </c>
      <c r="M654" s="8">
        <v>2018</v>
      </c>
      <c r="N654" s="9">
        <v>46271796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5</v>
      </c>
      <c r="M655" s="8">
        <v>2022</v>
      </c>
      <c r="N655" s="9">
        <v>48749996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8</v>
      </c>
      <c r="M656" s="8">
        <v>2025</v>
      </c>
      <c r="N656" s="9">
        <v>56714683.21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6</v>
      </c>
      <c r="M657" s="8">
        <v>2023</v>
      </c>
      <c r="N657" s="9">
        <v>50582000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4</v>
      </c>
      <c r="M658" s="8">
        <v>2021</v>
      </c>
      <c r="N658" s="9">
        <v>46789996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3</v>
      </c>
      <c r="M659" s="8">
        <v>2020</v>
      </c>
      <c r="N659" s="9">
        <v>44789996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0</v>
      </c>
      <c r="M660" s="8">
        <v>2017</v>
      </c>
      <c r="N660" s="9">
        <v>46662825.43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0.0609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8</v>
      </c>
      <c r="M662" s="8">
        <v>2025</v>
      </c>
      <c r="N662" s="9">
        <v>0.2184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2</v>
      </c>
      <c r="M663" s="8">
        <v>2019</v>
      </c>
      <c r="N663" s="9">
        <v>0.0968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0</v>
      </c>
      <c r="M664" s="8">
        <v>2017</v>
      </c>
      <c r="N664" s="9">
        <v>0.0761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3</v>
      </c>
      <c r="M665" s="8">
        <v>2020</v>
      </c>
      <c r="N665" s="9">
        <v>0.1126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5</v>
      </c>
      <c r="M666" s="8">
        <v>2022</v>
      </c>
      <c r="N666" s="9">
        <v>0.1503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7</v>
      </c>
      <c r="M667" s="8">
        <v>2024</v>
      </c>
      <c r="N667" s="9">
        <v>0.1975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6</v>
      </c>
      <c r="M668" s="8">
        <v>2023</v>
      </c>
      <c r="N668" s="9">
        <v>0.1749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4</v>
      </c>
      <c r="M669" s="8">
        <v>2021</v>
      </c>
      <c r="N669" s="9">
        <v>0.1518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7</v>
      </c>
      <c r="M670" s="8">
        <v>2024</v>
      </c>
      <c r="N670" s="9">
        <v>40000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475000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8</v>
      </c>
      <c r="M673" s="8">
        <v>2025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6</v>
      </c>
      <c r="M674" s="8">
        <v>2023</v>
      </c>
      <c r="N674" s="9">
        <v>130000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5</v>
      </c>
      <c r="M676" s="8">
        <v>2022</v>
      </c>
      <c r="N676" s="9">
        <v>210000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2</v>
      </c>
      <c r="M677" s="8">
        <v>2019</v>
      </c>
      <c r="N677" s="9">
        <v>430000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4</v>
      </c>
      <c r="M678" s="8">
        <v>2021</v>
      </c>
      <c r="N678" s="9">
        <v>300000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8</v>
      </c>
      <c r="M679" s="8">
        <v>2025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2019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2017</v>
      </c>
      <c r="N681" s="9">
        <v>752887.87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3</v>
      </c>
      <c r="M683" s="8">
        <v>2020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2021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2018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2</v>
      </c>
      <c r="M688" s="8">
        <v>2019</v>
      </c>
      <c r="N688" s="9">
        <v>1860004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2018</v>
      </c>
      <c r="N689" s="9">
        <v>1678204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8</v>
      </c>
      <c r="M690" s="8">
        <v>2025</v>
      </c>
      <c r="N690" s="9">
        <v>285316.79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2020</v>
      </c>
      <c r="N691" s="9">
        <v>2210004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4</v>
      </c>
      <c r="M692" s="8">
        <v>2021</v>
      </c>
      <c r="N692" s="9">
        <v>2210004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5</v>
      </c>
      <c r="M693" s="8">
        <v>2022</v>
      </c>
      <c r="N693" s="9">
        <v>2250004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6</v>
      </c>
      <c r="M694" s="8">
        <v>2023</v>
      </c>
      <c r="N694" s="9">
        <v>2418000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7</v>
      </c>
      <c r="M695" s="8">
        <v>2024</v>
      </c>
      <c r="N695" s="9">
        <v>1250000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0</v>
      </c>
      <c r="M696" s="8">
        <v>2017</v>
      </c>
      <c r="N696" s="9">
        <v>1478204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1</v>
      </c>
      <c r="M697" s="8">
        <v>2018</v>
      </c>
      <c r="N697" s="9">
        <v>14500000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2024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4</v>
      </c>
      <c r="M699" s="8">
        <v>2021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8</v>
      </c>
      <c r="M700" s="8">
        <v>2025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0</v>
      </c>
      <c r="M701" s="8">
        <v>2017</v>
      </c>
      <c r="N701" s="9">
        <v>13640728.8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2022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2019</v>
      </c>
      <c r="N703" s="9">
        <v>15000000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2018</v>
      </c>
      <c r="N706" s="9">
        <v>0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6</v>
      </c>
      <c r="M707" s="8">
        <v>2023</v>
      </c>
      <c r="N707" s="9">
        <v>0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8</v>
      </c>
      <c r="M708" s="8">
        <v>2025</v>
      </c>
      <c r="N708" s="9">
        <v>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0</v>
      </c>
      <c r="M709" s="8">
        <v>2017</v>
      </c>
      <c r="N709" s="9">
        <v>1563417.88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4</v>
      </c>
      <c r="M710" s="8">
        <v>2021</v>
      </c>
      <c r="N710" s="9">
        <v>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2024</v>
      </c>
      <c r="N711" s="9">
        <v>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3</v>
      </c>
      <c r="M712" s="8">
        <v>2020</v>
      </c>
      <c r="N712" s="9">
        <v>0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2022</v>
      </c>
      <c r="N713" s="9">
        <v>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2023</v>
      </c>
      <c r="N715" s="9">
        <v>0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2024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2025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0</v>
      </c>
      <c r="M718" s="8">
        <v>2017</v>
      </c>
      <c r="N718" s="9">
        <v>2034000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1</v>
      </c>
      <c r="M719" s="8">
        <v>2018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2021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2020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5</v>
      </c>
      <c r="M724" s="8">
        <v>2022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6</v>
      </c>
      <c r="M725" s="8">
        <v>2023</v>
      </c>
      <c r="N725" s="9">
        <v>0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2020</v>
      </c>
      <c r="N726" s="9">
        <v>0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2019</v>
      </c>
      <c r="N727" s="9">
        <v>0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4</v>
      </c>
      <c r="M728" s="8">
        <v>2021</v>
      </c>
      <c r="N728" s="9">
        <v>0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2017</v>
      </c>
      <c r="N730" s="9">
        <v>934153.21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2025</v>
      </c>
      <c r="N731" s="9">
        <v>0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7</v>
      </c>
      <c r="M732" s="8">
        <v>2024</v>
      </c>
      <c r="N732" s="9">
        <v>0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2017</v>
      </c>
      <c r="N734" s="9">
        <v>0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6</v>
      </c>
      <c r="M735" s="8">
        <v>2023</v>
      </c>
      <c r="N735" s="9">
        <v>0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1</v>
      </c>
      <c r="M736" s="8">
        <v>2018</v>
      </c>
      <c r="N736" s="9">
        <v>0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7</v>
      </c>
      <c r="M737" s="8">
        <v>2024</v>
      </c>
      <c r="N737" s="9">
        <v>0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2</v>
      </c>
      <c r="M738" s="8">
        <v>2019</v>
      </c>
      <c r="N738" s="9">
        <v>0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4</v>
      </c>
      <c r="M739" s="8">
        <v>2021</v>
      </c>
      <c r="N739" s="9">
        <v>0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5</v>
      </c>
      <c r="M740" s="8">
        <v>2022</v>
      </c>
      <c r="N740" s="9">
        <v>0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8</v>
      </c>
      <c r="M741" s="8">
        <v>2025</v>
      </c>
      <c r="N741" s="9">
        <v>0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0</v>
      </c>
      <c r="M742" s="8">
        <v>2017</v>
      </c>
      <c r="N742" s="9">
        <v>0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3</v>
      </c>
      <c r="M743" s="8">
        <v>2020</v>
      </c>
      <c r="N743" s="9">
        <v>0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8</v>
      </c>
      <c r="M744" s="8">
        <v>2025</v>
      </c>
      <c r="N744" s="9">
        <v>0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2</v>
      </c>
      <c r="M745" s="8">
        <v>2019</v>
      </c>
      <c r="N745" s="9">
        <v>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1</v>
      </c>
      <c r="M746" s="8">
        <v>2018</v>
      </c>
      <c r="N746" s="9">
        <v>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4</v>
      </c>
      <c r="M747" s="8">
        <v>2021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5</v>
      </c>
      <c r="M748" s="8">
        <v>2022</v>
      </c>
      <c r="N748" s="9">
        <v>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7</v>
      </c>
      <c r="M749" s="8">
        <v>2024</v>
      </c>
      <c r="N749" s="9">
        <v>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6</v>
      </c>
      <c r="M750" s="8">
        <v>2023</v>
      </c>
      <c r="N750" s="9">
        <v>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2</v>
      </c>
      <c r="M751" s="8">
        <v>2019</v>
      </c>
      <c r="N751" s="9">
        <v>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4</v>
      </c>
      <c r="M752" s="8">
        <v>2021</v>
      </c>
      <c r="N752" s="9">
        <v>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3</v>
      </c>
      <c r="M753" s="8">
        <v>2020</v>
      </c>
      <c r="N753" s="9">
        <v>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2018</v>
      </c>
      <c r="N754" s="9">
        <v>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0</v>
      </c>
      <c r="M755" s="8">
        <v>2017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2025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2024</v>
      </c>
      <c r="N758" s="9">
        <v>0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6</v>
      </c>
      <c r="M759" s="8">
        <v>2023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7</v>
      </c>
      <c r="M760" s="8">
        <v>2024</v>
      </c>
      <c r="N760" s="9">
        <v>1250000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2017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2021</v>
      </c>
      <c r="N762" s="9">
        <v>2210004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2019</v>
      </c>
      <c r="N763" s="9">
        <v>1860004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3</v>
      </c>
      <c r="M764" s="8">
        <v>2020</v>
      </c>
      <c r="N764" s="9">
        <v>2210004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5</v>
      </c>
      <c r="M765" s="8">
        <v>2022</v>
      </c>
      <c r="N765" s="9">
        <v>2250004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1</v>
      </c>
      <c r="M766" s="8">
        <v>2018</v>
      </c>
      <c r="N766" s="9">
        <v>1678204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2025</v>
      </c>
      <c r="N767" s="9">
        <v>285316.79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6</v>
      </c>
      <c r="M768" s="8">
        <v>2023</v>
      </c>
      <c r="N768" s="9">
        <v>2418000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2023</v>
      </c>
      <c r="N769" s="9">
        <v>0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8</v>
      </c>
      <c r="M770" s="8">
        <v>2025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3</v>
      </c>
      <c r="M771" s="8">
        <v>2020</v>
      </c>
      <c r="N771" s="9">
        <v>0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2017</v>
      </c>
      <c r="N772" s="9">
        <v>3773490.87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2022</v>
      </c>
      <c r="N773" s="9">
        <v>0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1</v>
      </c>
      <c r="M774" s="8">
        <v>2018</v>
      </c>
      <c r="N774" s="9">
        <v>4950000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4</v>
      </c>
      <c r="M775" s="8">
        <v>2021</v>
      </c>
      <c r="N775" s="9">
        <v>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2</v>
      </c>
      <c r="M776" s="8">
        <v>2019</v>
      </c>
      <c r="N776" s="9">
        <v>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6</v>
      </c>
      <c r="M778" s="8">
        <v>2023</v>
      </c>
      <c r="N778" s="9">
        <v>0.0504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2</v>
      </c>
      <c r="M779" s="8">
        <v>2019</v>
      </c>
      <c r="N779" s="9">
        <v>0.0535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7</v>
      </c>
      <c r="M780" s="8">
        <v>2024</v>
      </c>
      <c r="N780" s="9">
        <v>0.0258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5</v>
      </c>
      <c r="M781" s="8">
        <v>2022</v>
      </c>
      <c r="N781" s="9">
        <v>0.0506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0</v>
      </c>
      <c r="M782" s="8">
        <v>2017</v>
      </c>
      <c r="N782" s="9">
        <v>0.0441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30</v>
      </c>
      <c r="H783" s="12" t="s">
        <v>37</v>
      </c>
      <c r="I783" s="12"/>
      <c r="J783" s="12" t="s">
        <v>38</v>
      </c>
      <c r="K783" s="12" t="b">
        <v>1</v>
      </c>
      <c r="L783" s="12">
        <v>2</v>
      </c>
      <c r="M783" s="8">
        <v>2019</v>
      </c>
      <c r="N783" s="9">
        <v>11600000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8</v>
      </c>
      <c r="M784" s="8">
        <v>2025</v>
      </c>
      <c r="N784" s="9">
        <v>0.0073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3</v>
      </c>
      <c r="M785" s="8">
        <v>2020</v>
      </c>
      <c r="N785" s="9">
        <v>0.0576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1</v>
      </c>
      <c r="M786" s="8">
        <v>2018</v>
      </c>
      <c r="N786" s="9">
        <v>0.0468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480</v>
      </c>
      <c r="H787" s="12">
        <v>9.2</v>
      </c>
      <c r="I787" s="12" t="s">
        <v>358</v>
      </c>
      <c r="J787" s="12" t="s">
        <v>359</v>
      </c>
      <c r="K787" s="12" t="b">
        <v>0</v>
      </c>
      <c r="L787" s="12">
        <v>4</v>
      </c>
      <c r="M787" s="8">
        <v>2021</v>
      </c>
      <c r="N787" s="9">
        <v>0.0537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1</v>
      </c>
      <c r="M788" s="8">
        <v>2018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2023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2019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0</v>
      </c>
      <c r="M792" s="8">
        <v>2017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2025</v>
      </c>
      <c r="N793" s="9">
        <v>0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2024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3</v>
      </c>
      <c r="M795" s="8">
        <v>2020</v>
      </c>
      <c r="N795" s="9">
        <v>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4</v>
      </c>
      <c r="M796" s="8">
        <v>2021</v>
      </c>
      <c r="N796" s="9">
        <v>0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2022</v>
      </c>
      <c r="N797" s="9">
        <v>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8</v>
      </c>
      <c r="M798" s="8">
        <v>2025</v>
      </c>
      <c r="N798" s="9">
        <v>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2020</v>
      </c>
      <c r="N799" s="9">
        <v>12600000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2018</v>
      </c>
      <c r="N800" s="9">
        <v>10600000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4</v>
      </c>
      <c r="M801" s="8">
        <v>2021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2017</v>
      </c>
      <c r="N802" s="9">
        <v>9600000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7</v>
      </c>
      <c r="M803" s="8">
        <v>2024</v>
      </c>
      <c r="N803" s="9">
        <v>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2023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7</v>
      </c>
      <c r="M806" s="8">
        <v>2024</v>
      </c>
      <c r="N806" s="9">
        <v>1250000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5</v>
      </c>
      <c r="M808" s="8">
        <v>2022</v>
      </c>
      <c r="N808" s="9">
        <v>2250004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1</v>
      </c>
      <c r="M809" s="8">
        <v>2018</v>
      </c>
      <c r="N809" s="9">
        <v>1678204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2</v>
      </c>
      <c r="M810" s="8">
        <v>2019</v>
      </c>
      <c r="N810" s="9">
        <v>1860004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8</v>
      </c>
      <c r="M812" s="8">
        <v>2025</v>
      </c>
      <c r="N812" s="9">
        <v>285316.79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2022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8</v>
      </c>
      <c r="M815" s="8">
        <v>2025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2</v>
      </c>
      <c r="M816" s="8">
        <v>2019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4</v>
      </c>
      <c r="M819" s="8">
        <v>2021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2018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6</v>
      </c>
      <c r="M821" s="8">
        <v>2023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3</v>
      </c>
      <c r="M822" s="8">
        <v>2020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4</v>
      </c>
      <c r="M823" s="8">
        <v>2021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1</v>
      </c>
      <c r="M825" s="8">
        <v>2018</v>
      </c>
      <c r="N825" s="9">
        <v>4900000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6</v>
      </c>
      <c r="M826" s="8">
        <v>2023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3</v>
      </c>
      <c r="M827" s="8">
        <v>2020</v>
      </c>
      <c r="N827" s="9">
        <v>5300000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5</v>
      </c>
      <c r="M829" s="8">
        <v>2022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2</v>
      </c>
      <c r="M830" s="8">
        <v>2019</v>
      </c>
      <c r="N830" s="9">
        <v>5100000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0</v>
      </c>
      <c r="M831" s="8">
        <v>2017</v>
      </c>
      <c r="N831" s="9">
        <v>4770000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7</v>
      </c>
      <c r="M832" s="8">
        <v>2024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6</v>
      </c>
      <c r="M833" s="8">
        <v>2023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3</v>
      </c>
      <c r="M834" s="8">
        <v>2020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2</v>
      </c>
      <c r="M836" s="8">
        <v>2019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1</v>
      </c>
      <c r="M837" s="8">
        <v>2018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8</v>
      </c>
      <c r="M838" s="8">
        <v>2025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0</v>
      </c>
      <c r="M839" s="8">
        <v>2017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4</v>
      </c>
      <c r="M843" s="8">
        <v>2021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5</v>
      </c>
      <c r="M844" s="8">
        <v>2022</v>
      </c>
      <c r="N844" s="9">
        <v>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7</v>
      </c>
      <c r="M845" s="8">
        <v>2024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6</v>
      </c>
      <c r="M846" s="8">
        <v>2023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3</v>
      </c>
      <c r="M849" s="8">
        <v>2020</v>
      </c>
      <c r="N849" s="9">
        <v>0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0</v>
      </c>
      <c r="M850" s="8">
        <v>2017</v>
      </c>
      <c r="N850" s="9">
        <v>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3</v>
      </c>
      <c r="M851" s="8">
        <v>2020</v>
      </c>
      <c r="N851" s="9">
        <v>0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7</v>
      </c>
      <c r="M852" s="8">
        <v>2024</v>
      </c>
      <c r="N852" s="9">
        <v>0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2</v>
      </c>
      <c r="M854" s="8">
        <v>2019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1</v>
      </c>
      <c r="M857" s="8">
        <v>2018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8</v>
      </c>
      <c r="M858" s="8">
        <v>2025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2017</v>
      </c>
      <c r="N859" s="9">
        <v>55783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2019</v>
      </c>
      <c r="N860" s="9">
        <v>0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2024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2018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2023</v>
      </c>
      <c r="N864" s="9">
        <v>0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8</v>
      </c>
      <c r="M865" s="8">
        <v>2025</v>
      </c>
      <c r="N865" s="9">
        <v>0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5</v>
      </c>
      <c r="M866" s="8">
        <v>2022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4</v>
      </c>
      <c r="M867" s="8">
        <v>2021</v>
      </c>
      <c r="N867" s="9">
        <v>0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8</v>
      </c>
      <c r="M868" s="8">
        <v>2025</v>
      </c>
      <c r="N868" s="9">
        <v>0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6</v>
      </c>
      <c r="M871" s="8">
        <v>2023</v>
      </c>
      <c r="N871" s="9">
        <v>0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2</v>
      </c>
      <c r="M872" s="8">
        <v>2019</v>
      </c>
      <c r="N872" s="9">
        <v>0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3</v>
      </c>
      <c r="M873" s="8">
        <v>2020</v>
      </c>
      <c r="N873" s="9">
        <v>0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1</v>
      </c>
      <c r="M874" s="8">
        <v>2018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0</v>
      </c>
      <c r="M875" s="8">
        <v>2017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182</v>
      </c>
      <c r="H876" s="12" t="s">
        <v>339</v>
      </c>
      <c r="I876" s="12"/>
      <c r="J876" s="12" t="s">
        <v>340</v>
      </c>
      <c r="K876" s="12" t="b">
        <v>0</v>
      </c>
      <c r="L876" s="12">
        <v>5</v>
      </c>
      <c r="M876" s="8">
        <v>2022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763</v>
      </c>
      <c r="H877" s="12">
        <v>12.5</v>
      </c>
      <c r="I877" s="12"/>
      <c r="J877" s="12" t="s">
        <v>375</v>
      </c>
      <c r="K877" s="12" t="b">
        <v>1</v>
      </c>
      <c r="L877" s="12">
        <v>8</v>
      </c>
      <c r="M877" s="8">
        <v>2025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4</v>
      </c>
      <c r="M878" s="8">
        <v>2021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0</v>
      </c>
      <c r="M879" s="8">
        <v>2017</v>
      </c>
      <c r="N879" s="9">
        <v>821244.76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2</v>
      </c>
      <c r="M880" s="8">
        <v>2019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2024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1</v>
      </c>
      <c r="M883" s="8">
        <v>2018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6</v>
      </c>
      <c r="M884" s="8">
        <v>2023</v>
      </c>
      <c r="N884" s="9">
        <v>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3</v>
      </c>
      <c r="M885" s="8">
        <v>2020</v>
      </c>
      <c r="N885" s="9">
        <v>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410</v>
      </c>
      <c r="H886" s="12">
        <v>8</v>
      </c>
      <c r="I886" s="12"/>
      <c r="J886" s="12" t="s">
        <v>142</v>
      </c>
      <c r="K886" s="12" t="b">
        <v>1</v>
      </c>
      <c r="L886" s="12">
        <v>7</v>
      </c>
      <c r="M886" s="8">
        <v>2024</v>
      </c>
      <c r="N886" s="9">
        <v>0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3</v>
      </c>
      <c r="M887" s="8">
        <v>2020</v>
      </c>
      <c r="N887" s="9">
        <v>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2</v>
      </c>
      <c r="M889" s="8">
        <v>2019</v>
      </c>
      <c r="N889" s="9">
        <v>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8</v>
      </c>
      <c r="M890" s="8">
        <v>2025</v>
      </c>
      <c r="N890" s="9">
        <v>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5</v>
      </c>
      <c r="M891" s="8">
        <v>2022</v>
      </c>
      <c r="N891" s="9">
        <v>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0</v>
      </c>
      <c r="M892" s="8">
        <v>2017</v>
      </c>
      <c r="N892" s="9">
        <v>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6</v>
      </c>
      <c r="M893" s="8">
        <v>2023</v>
      </c>
      <c r="N893" s="9">
        <v>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2021</v>
      </c>
      <c r="N894" s="9">
        <v>0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2</v>
      </c>
      <c r="M895" s="8">
        <v>2019</v>
      </c>
      <c r="N895" s="9">
        <v>433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4</v>
      </c>
      <c r="M896" s="8">
        <v>2021</v>
      </c>
      <c r="N896" s="9">
        <v>981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0</v>
      </c>
      <c r="M897" s="8">
        <v>2017</v>
      </c>
      <c r="N897" s="9">
        <v>320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2020</v>
      </c>
      <c r="N898" s="9">
        <v>550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1</v>
      </c>
      <c r="M899" s="8">
        <v>2018</v>
      </c>
      <c r="N899" s="9">
        <v>141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6</v>
      </c>
      <c r="M900" s="8">
        <v>2023</v>
      </c>
      <c r="N900" s="9">
        <v>1245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8</v>
      </c>
      <c r="M902" s="8">
        <v>2025</v>
      </c>
      <c r="N902" s="9">
        <v>2111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5</v>
      </c>
      <c r="M903" s="8">
        <v>2022</v>
      </c>
      <c r="N903" s="9">
        <v>997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1</v>
      </c>
      <c r="M904" s="8">
        <v>2018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3</v>
      </c>
      <c r="M905" s="8">
        <v>2020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8</v>
      </c>
      <c r="M906" s="8">
        <v>2025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7</v>
      </c>
      <c r="M908" s="8">
        <v>2024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5</v>
      </c>
      <c r="M909" s="8">
        <v>2022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2</v>
      </c>
      <c r="M911" s="8">
        <v>2019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6</v>
      </c>
      <c r="M912" s="8">
        <v>2023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0</v>
      </c>
      <c r="M913" s="8">
        <v>2017</v>
      </c>
      <c r="N913" s="9">
        <v>3550700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5</v>
      </c>
      <c r="M915" s="8">
        <v>2022</v>
      </c>
      <c r="N915" s="9">
        <v>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3</v>
      </c>
      <c r="M916" s="8">
        <v>2020</v>
      </c>
      <c r="N916" s="9">
        <v>4014000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7</v>
      </c>
      <c r="M917" s="8">
        <v>2024</v>
      </c>
      <c r="N917" s="9">
        <v>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2018</v>
      </c>
      <c r="N918" s="9">
        <v>3911000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8</v>
      </c>
      <c r="M919" s="8">
        <v>2025</v>
      </c>
      <c r="N919" s="9">
        <v>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2023</v>
      </c>
      <c r="N920" s="9">
        <v>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2019</v>
      </c>
      <c r="N921" s="9">
        <v>3962000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2022</v>
      </c>
      <c r="N922" s="9">
        <v>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3</v>
      </c>
      <c r="M923" s="8">
        <v>2020</v>
      </c>
      <c r="N923" s="9">
        <v>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0</v>
      </c>
      <c r="M924" s="8">
        <v>2017</v>
      </c>
      <c r="N924" s="9">
        <v>752887.87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6</v>
      </c>
      <c r="M925" s="8">
        <v>2023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7</v>
      </c>
      <c r="M926" s="8">
        <v>2024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1</v>
      </c>
      <c r="M927" s="8">
        <v>2018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2</v>
      </c>
      <c r="M928" s="8">
        <v>2019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8</v>
      </c>
      <c r="M929" s="8">
        <v>2025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4</v>
      </c>
      <c r="M930" s="8">
        <v>2021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2017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2024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2021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8</v>
      </c>
      <c r="M934" s="8">
        <v>2025</v>
      </c>
      <c r="N934" s="9">
        <v>0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1</v>
      </c>
      <c r="M936" s="8">
        <v>2018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2</v>
      </c>
      <c r="M937" s="8">
        <v>2019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2022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2023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6</v>
      </c>
      <c r="M940" s="8">
        <v>2023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0</v>
      </c>
      <c r="M941" s="8">
        <v>2017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3</v>
      </c>
      <c r="M943" s="8">
        <v>2020</v>
      </c>
      <c r="N943" s="9">
        <v>0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5</v>
      </c>
      <c r="M944" s="8">
        <v>2022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2024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2</v>
      </c>
      <c r="M946" s="8">
        <v>2019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1</v>
      </c>
      <c r="M947" s="8">
        <v>2018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2021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2017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2018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3</v>
      </c>
      <c r="M951" s="8">
        <v>2020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6</v>
      </c>
      <c r="M952" s="8">
        <v>2023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5</v>
      </c>
      <c r="M954" s="8">
        <v>2022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4</v>
      </c>
      <c r="M955" s="8">
        <v>2021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2019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2025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6</v>
      </c>
      <c r="M959" s="8">
        <v>2023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5</v>
      </c>
      <c r="M961" s="8">
        <v>2022</v>
      </c>
      <c r="N961" s="9">
        <v>0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2</v>
      </c>
      <c r="M962" s="8">
        <v>2019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84682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7</v>
      </c>
      <c r="M964" s="8">
        <v>2024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3</v>
      </c>
      <c r="M966" s="8">
        <v>2020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2018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0</v>
      </c>
      <c r="M968" s="8">
        <v>2017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3</v>
      </c>
      <c r="M969" s="8">
        <v>2020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2019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2021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6</v>
      </c>
      <c r="M972" s="8">
        <v>2023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7</v>
      </c>
      <c r="M973" s="8">
        <v>2024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8</v>
      </c>
      <c r="M974" s="8">
        <v>2025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2022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2</v>
      </c>
      <c r="M976" s="8">
        <v>2019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7</v>
      </c>
      <c r="M977" s="8">
        <v>2024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5</v>
      </c>
      <c r="M978" s="8">
        <v>2022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3</v>
      </c>
      <c r="M981" s="8">
        <v>2020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0</v>
      </c>
      <c r="M983" s="8">
        <v>2017</v>
      </c>
      <c r="N983" s="9">
        <v>0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42941</v>
      </c>
      <c r="P984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2017-07-24T11:26:34Z</dcterms:modified>
  <cp:category/>
  <cp:version/>
  <cp:contentType/>
  <cp:contentStatus/>
</cp:coreProperties>
</file>